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385" yWindow="-15" windowWidth="14430" windowHeight="12165"/>
  </bookViews>
  <sheets>
    <sheet name="ANALIZA_14_UAT" sheetId="1" r:id="rId1"/>
    <sheet name="Sheet1" sheetId="2" r:id="rId2"/>
  </sheets>
  <definedNames>
    <definedName name="_xlnm._FilterDatabase" localSheetId="0" hidden="1">ANALIZA_14_UAT!$D$7:$N$109</definedName>
    <definedName name="_xlnm.Print_Area" localSheetId="0">ANALIZA_14_UAT!$B$1:$N$109</definedName>
    <definedName name="_xlnm.Print_Titles" localSheetId="0">ANALIZA_14_UAT!$6:$7</definedName>
  </definedNames>
  <calcPr calcId="145621"/>
</workbook>
</file>

<file path=xl/calcChain.xml><?xml version="1.0" encoding="utf-8"?>
<calcChain xmlns="http://schemas.openxmlformats.org/spreadsheetml/2006/main">
  <c r="L108" i="1"/>
  <c r="F107" l="1"/>
  <c r="E107"/>
  <c r="H107" l="1"/>
  <c r="I107" l="1"/>
  <c r="L10" l="1"/>
  <c r="L107" s="1"/>
  <c r="L8" l="1"/>
  <c r="H6" l="1"/>
  <c r="F8"/>
  <c r="E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9"/>
  <c r="G107" l="1"/>
  <c r="G8"/>
  <c r="K4" l="1"/>
  <c r="J4" l="1"/>
  <c r="J9" l="1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K33" l="1"/>
  <c r="M33"/>
  <c r="C107"/>
  <c r="C106"/>
  <c r="A106"/>
  <c r="C105"/>
  <c r="A105"/>
  <c r="C104"/>
  <c r="A104"/>
  <c r="C103"/>
  <c r="A103"/>
  <c r="C102"/>
  <c r="A102"/>
  <c r="C101"/>
  <c r="A101"/>
  <c r="M100"/>
  <c r="C100"/>
  <c r="A100"/>
  <c r="C99"/>
  <c r="A99"/>
  <c r="C98"/>
  <c r="A98"/>
  <c r="C97"/>
  <c r="A97"/>
  <c r="C96"/>
  <c r="A96"/>
  <c r="C95"/>
  <c r="A95"/>
  <c r="C94"/>
  <c r="A94"/>
  <c r="C93"/>
  <c r="A93"/>
  <c r="M92"/>
  <c r="C92"/>
  <c r="A92"/>
  <c r="C91"/>
  <c r="A91"/>
  <c r="C90"/>
  <c r="A90"/>
  <c r="C89"/>
  <c r="A89"/>
  <c r="C88"/>
  <c r="A88"/>
  <c r="C87"/>
  <c r="A87"/>
  <c r="C86"/>
  <c r="A86"/>
  <c r="C85"/>
  <c r="A85"/>
  <c r="M84"/>
  <c r="C84"/>
  <c r="A84"/>
  <c r="C83"/>
  <c r="A83"/>
  <c r="C82"/>
  <c r="A82"/>
  <c r="C81"/>
  <c r="A81"/>
  <c r="C80"/>
  <c r="A80"/>
  <c r="C79"/>
  <c r="A79"/>
  <c r="C78"/>
  <c r="A78"/>
  <c r="C77"/>
  <c r="A77"/>
  <c r="M76"/>
  <c r="C76"/>
  <c r="A76"/>
  <c r="C75"/>
  <c r="A75"/>
  <c r="C74"/>
  <c r="A74"/>
  <c r="C73"/>
  <c r="A73"/>
  <c r="C72"/>
  <c r="A72"/>
  <c r="C71"/>
  <c r="A71"/>
  <c r="C70"/>
  <c r="A70"/>
  <c r="C69"/>
  <c r="A69"/>
  <c r="C68"/>
  <c r="A68"/>
  <c r="M67"/>
  <c r="C67"/>
  <c r="A67"/>
  <c r="C66"/>
  <c r="A66"/>
  <c r="C65"/>
  <c r="A65"/>
  <c r="C64"/>
  <c r="A64"/>
  <c r="C63"/>
  <c r="A63"/>
  <c r="C62"/>
  <c r="A62"/>
  <c r="C61"/>
  <c r="A61"/>
  <c r="M60"/>
  <c r="C60"/>
  <c r="A60"/>
  <c r="M59"/>
  <c r="C59"/>
  <c r="A59"/>
  <c r="C58"/>
  <c r="A58"/>
  <c r="C57"/>
  <c r="A57"/>
  <c r="C56"/>
  <c r="A56"/>
  <c r="C55"/>
  <c r="A55"/>
  <c r="C54"/>
  <c r="A54"/>
  <c r="C53"/>
  <c r="A53"/>
  <c r="M52"/>
  <c r="C52"/>
  <c r="A52"/>
  <c r="M51"/>
  <c r="C51"/>
  <c r="A51"/>
  <c r="C50"/>
  <c r="A50"/>
  <c r="C49"/>
  <c r="A49"/>
  <c r="C48"/>
  <c r="A48"/>
  <c r="M47"/>
  <c r="C47"/>
  <c r="A47"/>
  <c r="C46"/>
  <c r="A46"/>
  <c r="C45"/>
  <c r="A45"/>
  <c r="C44"/>
  <c r="A44"/>
  <c r="C43"/>
  <c r="A43"/>
  <c r="C42"/>
  <c r="A42"/>
  <c r="C41"/>
  <c r="A41"/>
  <c r="C40"/>
  <c r="A40"/>
  <c r="M39"/>
  <c r="C39"/>
  <c r="A39"/>
  <c r="C38"/>
  <c r="A38"/>
  <c r="C37"/>
  <c r="A37"/>
  <c r="C36"/>
  <c r="A36"/>
  <c r="M35"/>
  <c r="C35"/>
  <c r="A35"/>
  <c r="C34"/>
  <c r="A34"/>
  <c r="C33"/>
  <c r="A33"/>
  <c r="C32"/>
  <c r="A32"/>
  <c r="M31"/>
  <c r="C31"/>
  <c r="A31"/>
  <c r="C30"/>
  <c r="A30"/>
  <c r="M29"/>
  <c r="C29"/>
  <c r="A29"/>
  <c r="C28"/>
  <c r="A28"/>
  <c r="M27"/>
  <c r="C27"/>
  <c r="A27"/>
  <c r="C26"/>
  <c r="A26"/>
  <c r="M25"/>
  <c r="C25"/>
  <c r="A25"/>
  <c r="C24"/>
  <c r="A24"/>
  <c r="C23"/>
  <c r="A23"/>
  <c r="C22"/>
  <c r="A22"/>
  <c r="M21"/>
  <c r="C21"/>
  <c r="A21"/>
  <c r="M20"/>
  <c r="C20"/>
  <c r="A20"/>
  <c r="C19"/>
  <c r="A19"/>
  <c r="C18"/>
  <c r="A18"/>
  <c r="M17"/>
  <c r="C17"/>
  <c r="A17"/>
  <c r="C16"/>
  <c r="A16"/>
  <c r="C15"/>
  <c r="A15"/>
  <c r="C14"/>
  <c r="A14"/>
  <c r="M13"/>
  <c r="N13" s="1"/>
  <c r="C13"/>
  <c r="A13"/>
  <c r="M12"/>
  <c r="C12"/>
  <c r="A12"/>
  <c r="C11"/>
  <c r="A11"/>
  <c r="C10"/>
  <c r="A10"/>
  <c r="A9"/>
  <c r="I8"/>
  <c r="H8"/>
  <c r="N20" l="1"/>
  <c r="N25"/>
  <c r="N29"/>
  <c r="N39"/>
  <c r="N59"/>
  <c r="N100"/>
  <c r="N21"/>
  <c r="N31"/>
  <c r="N47"/>
  <c r="N52"/>
  <c r="N76"/>
  <c r="N33"/>
  <c r="N51"/>
  <c r="N67"/>
  <c r="N84"/>
  <c r="N12"/>
  <c r="N17"/>
  <c r="N27"/>
  <c r="N35"/>
  <c r="N60"/>
  <c r="N92"/>
  <c r="M37"/>
  <c r="M45"/>
  <c r="M72"/>
  <c r="M81"/>
  <c r="M90"/>
  <c r="M91"/>
  <c r="M93"/>
  <c r="M102"/>
  <c r="M103"/>
  <c r="M104"/>
  <c r="M24"/>
  <c r="M36"/>
  <c r="M38"/>
  <c r="M40"/>
  <c r="M43"/>
  <c r="M44"/>
  <c r="M49"/>
  <c r="M54"/>
  <c r="M57"/>
  <c r="M58"/>
  <c r="M78"/>
  <c r="M79"/>
  <c r="M80"/>
  <c r="M89"/>
  <c r="M98"/>
  <c r="M99"/>
  <c r="M101"/>
  <c r="M16"/>
  <c r="M22"/>
  <c r="M23"/>
  <c r="M46"/>
  <c r="M10"/>
  <c r="M28"/>
  <c r="M30"/>
  <c r="M48"/>
  <c r="M50"/>
  <c r="M55"/>
  <c r="M56"/>
  <c r="M61"/>
  <c r="M62"/>
  <c r="M65"/>
  <c r="M66"/>
  <c r="M74"/>
  <c r="M75"/>
  <c r="M77"/>
  <c r="M86"/>
  <c r="M87"/>
  <c r="M88"/>
  <c r="M97"/>
  <c r="M106"/>
  <c r="M26"/>
  <c r="M32"/>
  <c r="M41"/>
  <c r="M42"/>
  <c r="M53"/>
  <c r="M68"/>
  <c r="M71"/>
  <c r="M11"/>
  <c r="M14"/>
  <c r="M15"/>
  <c r="M18"/>
  <c r="M19"/>
  <c r="M34"/>
  <c r="M63"/>
  <c r="M64"/>
  <c r="M69"/>
  <c r="M70"/>
  <c r="M73"/>
  <c r="M82"/>
  <c r="M83"/>
  <c r="M85"/>
  <c r="M94"/>
  <c r="M95"/>
  <c r="M96"/>
  <c r="M105"/>
  <c r="J8"/>
  <c r="M9"/>
  <c r="J107"/>
  <c r="K107" l="1"/>
  <c r="M107"/>
  <c r="K8"/>
  <c r="M8"/>
  <c r="N8" s="1"/>
  <c r="N9"/>
  <c r="N82"/>
  <c r="N18"/>
  <c r="N41"/>
  <c r="N94"/>
  <c r="N73"/>
  <c r="N63"/>
  <c r="N15"/>
  <c r="N68"/>
  <c r="N32"/>
  <c r="N88"/>
  <c r="N75"/>
  <c r="N62"/>
  <c r="N50"/>
  <c r="N10"/>
  <c r="N16"/>
  <c r="N89"/>
  <c r="N58"/>
  <c r="N44"/>
  <c r="N36"/>
  <c r="N102"/>
  <c r="N81"/>
  <c r="N85"/>
  <c r="N34"/>
  <c r="N53"/>
  <c r="N87"/>
  <c r="N74"/>
  <c r="N61"/>
  <c r="N48"/>
  <c r="N46"/>
  <c r="N101"/>
  <c r="N80"/>
  <c r="N57"/>
  <c r="N43"/>
  <c r="N24"/>
  <c r="N93"/>
  <c r="N72"/>
  <c r="N105"/>
  <c r="N70"/>
  <c r="N14"/>
  <c r="N26"/>
  <c r="N96"/>
  <c r="N83"/>
  <c r="N69"/>
  <c r="N19"/>
  <c r="N11"/>
  <c r="N42"/>
  <c r="N106"/>
  <c r="N86"/>
  <c r="N66"/>
  <c r="N56"/>
  <c r="N30"/>
  <c r="N23"/>
  <c r="N99"/>
  <c r="N79"/>
  <c r="N54"/>
  <c r="N40"/>
  <c r="N104"/>
  <c r="N91"/>
  <c r="N45"/>
  <c r="N95"/>
  <c r="N64"/>
  <c r="N71"/>
  <c r="N97"/>
  <c r="N77"/>
  <c r="N65"/>
  <c r="N55"/>
  <c r="N28"/>
  <c r="N22"/>
  <c r="N98"/>
  <c r="N78"/>
  <c r="N49"/>
  <c r="N38"/>
  <c r="N103"/>
  <c r="N90"/>
  <c r="N37"/>
  <c r="N107" l="1"/>
</calcChain>
</file>

<file path=xl/sharedStrings.xml><?xml version="1.0" encoding="utf-8"?>
<sst xmlns="http://schemas.openxmlformats.org/spreadsheetml/2006/main" count="119" uniqueCount="118">
  <si>
    <t>Nr. crt.</t>
  </si>
  <si>
    <t>Județ</t>
  </si>
  <si>
    <t>Total cazuri 
COVID-19 județ</t>
  </si>
  <si>
    <t>UAT</t>
  </si>
  <si>
    <t>Total cazuri COVID-19
in urmă cu 14 zile</t>
  </si>
  <si>
    <t>Total cazuri COVID-19
actual</t>
  </si>
  <si>
    <t>IASI</t>
  </si>
  <si>
    <t>Total jud. Iași</t>
  </si>
  <si>
    <t>MUNICIPIUL IASI</t>
  </si>
  <si>
    <t>MUNICIPIUL PASCANI</t>
  </si>
  <si>
    <t>ORAS HARLAU</t>
  </si>
  <si>
    <t>ORAS PODU ILOAIEI</t>
  </si>
  <si>
    <t>ORAS TARGU FRUMOS</t>
  </si>
  <si>
    <t>A. I. CUZA</t>
  </si>
  <si>
    <t>ANDRIESENI</t>
  </si>
  <si>
    <t>ARONEANU</t>
  </si>
  <si>
    <t>BALS</t>
  </si>
  <si>
    <t>BALTATI</t>
  </si>
  <si>
    <t>BELCESTI</t>
  </si>
  <si>
    <t>BARNOVA</t>
  </si>
  <si>
    <t>BIVOLARI</t>
  </si>
  <si>
    <t>BRAESTI</t>
  </si>
  <si>
    <t>BUTEA</t>
  </si>
  <si>
    <t>CEPLENITA</t>
  </si>
  <si>
    <t>CIOHORANI</t>
  </si>
  <si>
    <t>CIORTESTI</t>
  </si>
  <si>
    <t>CIUREA</t>
  </si>
  <si>
    <t>COARNELE CAPREI</t>
  </si>
  <si>
    <t>COMARNA</t>
  </si>
  <si>
    <t>COSTESTI</t>
  </si>
  <si>
    <t>COSTULENI</t>
  </si>
  <si>
    <t>COTNARI</t>
  </si>
  <si>
    <t>COZMESTI</t>
  </si>
  <si>
    <t>CRISTESTI</t>
  </si>
  <si>
    <t>CUCUTENI</t>
  </si>
  <si>
    <t>DAGITA</t>
  </si>
  <si>
    <t>DELENI</t>
  </si>
  <si>
    <t>DOBROVAT</t>
  </si>
  <si>
    <t>DOLHESTI</t>
  </si>
  <si>
    <t>DRAGUSENI</t>
  </si>
  <si>
    <t>DUMESTI</t>
  </si>
  <si>
    <t>ERBICENI</t>
  </si>
  <si>
    <t>FANTANELE</t>
  </si>
  <si>
    <t>FOCURI</t>
  </si>
  <si>
    <t>GOLAIESTI</t>
  </si>
  <si>
    <t>GORBAN</t>
  </si>
  <si>
    <t>GRAJDURI</t>
  </si>
  <si>
    <t>GROPNITA</t>
  </si>
  <si>
    <t>GROZESTI</t>
  </si>
  <si>
    <t>HALAUCESTI</t>
  </si>
  <si>
    <t>HARMANESTI</t>
  </si>
  <si>
    <t>HELESTENI</t>
  </si>
  <si>
    <t>HOLBOCA</t>
  </si>
  <si>
    <t>HORLESTI</t>
  </si>
  <si>
    <t>ION NECULCE</t>
  </si>
  <si>
    <t>IPATELE</t>
  </si>
  <si>
    <t>LESPEZI</t>
  </si>
  <si>
    <t>LETCANI</t>
  </si>
  <si>
    <t>LUNGANI</t>
  </si>
  <si>
    <t>MADARJAC</t>
  </si>
  <si>
    <t>MIRCESTI</t>
  </si>
  <si>
    <t>MIRONEASA</t>
  </si>
  <si>
    <t>MIROSLAVA</t>
  </si>
  <si>
    <t>MIROSLOVESTI</t>
  </si>
  <si>
    <t>MOGOSESTI SIRET</t>
  </si>
  <si>
    <t>MOGOSESTI IASI</t>
  </si>
  <si>
    <t>MOSNA</t>
  </si>
  <si>
    <t>MOTCA</t>
  </si>
  <si>
    <t>MOVILENI</t>
  </si>
  <si>
    <t>OTELENI</t>
  </si>
  <si>
    <t>PLUGARI</t>
  </si>
  <si>
    <t>POPESTI</t>
  </si>
  <si>
    <t>POPRICANI</t>
  </si>
  <si>
    <t>PRISACANI</t>
  </si>
  <si>
    <t>PROBOTA</t>
  </si>
  <si>
    <t>RACHITENI</t>
  </si>
  <si>
    <t>RADUCANENI</t>
  </si>
  <si>
    <t>REDIU</t>
  </si>
  <si>
    <t>ROMANESTI</t>
  </si>
  <si>
    <t>ROSCANI</t>
  </si>
  <si>
    <t>RUGINOASA</t>
  </si>
  <si>
    <t>SCANTEIA</t>
  </si>
  <si>
    <t>SCHEIA</t>
  </si>
  <si>
    <t>SCHITU DUCA</t>
  </si>
  <si>
    <t>SCOBINTI</t>
  </si>
  <si>
    <t>SINESTI</t>
  </si>
  <si>
    <t>SIPOTE</t>
  </si>
  <si>
    <t>SIRETEL</t>
  </si>
  <si>
    <t>STOLNICENI PRAJESCU</t>
  </si>
  <si>
    <t>STRUNGA</t>
  </si>
  <si>
    <t>TANSA</t>
  </si>
  <si>
    <t>TATARUSI</t>
  </si>
  <si>
    <t>TIBANA</t>
  </si>
  <si>
    <t>TIBANESTI</t>
  </si>
  <si>
    <t>TIGANASI</t>
  </si>
  <si>
    <t>TODIRESTI</t>
  </si>
  <si>
    <t>TOMESTI</t>
  </si>
  <si>
    <t>TRIFESTI</t>
  </si>
  <si>
    <t>TUTORA</t>
  </si>
  <si>
    <t>UNGHENI</t>
  </si>
  <si>
    <t>VALEA LUPULUI</t>
  </si>
  <si>
    <t>VALEA SEACA</t>
  </si>
  <si>
    <t>VICTORIA</t>
  </si>
  <si>
    <t>VANATORI</t>
  </si>
  <si>
    <t>VLADENI</t>
  </si>
  <si>
    <t>VOINESTI</t>
  </si>
  <si>
    <t>Diferență cazuri 14 zile
(fara focare)</t>
  </si>
  <si>
    <t>RATA LA 1000
de locuitori, diferența
cumulată 14 zile
(fara focare)</t>
  </si>
  <si>
    <t>ANALIZA PRIVIND INCIDENȚA CUMULATĂ A CAZURILOR PE 14 ZILE LA NIVELUL JUDEȚULUI IAȘI</t>
  </si>
  <si>
    <t xml:space="preserve">PERIOADA          </t>
  </si>
  <si>
    <t>RATA LA 1000
de locuitori, diferența
cumulată 14 zile
(cu focare)</t>
  </si>
  <si>
    <r>
      <t xml:space="preserve">Nr cazuri
</t>
    </r>
    <r>
      <rPr>
        <b/>
        <u/>
        <sz val="14"/>
        <rFont val="Times New Roman"/>
        <family val="1"/>
      </rPr>
      <t>ACTIVE</t>
    </r>
    <r>
      <rPr>
        <b/>
        <sz val="14"/>
        <rFont val="Times New Roman"/>
        <family val="1"/>
      </rPr>
      <t xml:space="preserve">
din focare institutionalizate (in ultimile 14 zile)</t>
    </r>
  </si>
  <si>
    <t>Diferență cazuri 14 zile
(cu focare)</t>
  </si>
  <si>
    <t>Total
populație</t>
  </si>
  <si>
    <t>*Cazuri active in focarele descrise in document care nu apartin localitatii focarului</t>
  </si>
  <si>
    <t>Populație
fără rezidenți
(DEPABD-22.02)</t>
  </si>
  <si>
    <t>Rezidenți
(DEPABD-22.02)</t>
  </si>
  <si>
    <t>*Aceste cazuri sunt din focarele localitatilor: Podu Iolaiei,Barnova,  Mircesti, Popricani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</si>
</sst>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0"/>
      <name val="MS Sans Serif"/>
      <charset val="204"/>
    </font>
    <font>
      <sz val="11"/>
      <color theme="1"/>
      <name val="Calibri"/>
      <family val="2"/>
      <scheme val="minor"/>
    </font>
    <font>
      <i/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name val="MS Sans Serif"/>
      <family val="2"/>
    </font>
    <font>
      <sz val="10"/>
      <name val="Arial"/>
      <family val="2"/>
    </font>
    <font>
      <b/>
      <sz val="16"/>
      <color theme="0"/>
      <name val="Times New Roman"/>
      <family val="1"/>
    </font>
    <font>
      <b/>
      <sz val="16"/>
      <color theme="0"/>
      <name val="Calibri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Calibri"/>
      <family val="2"/>
      <scheme val="minor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Calibri"/>
      <family val="2"/>
      <scheme val="minor"/>
    </font>
    <font>
      <b/>
      <sz val="16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5" fillId="0" borderId="0"/>
    <xf numFmtId="0" fontId="5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1" fillId="0" borderId="0" applyFill="0" applyProtection="0"/>
  </cellStyleXfs>
  <cellXfs count="50">
    <xf numFmtId="0" fontId="0" fillId="0" borderId="0" xfId="0"/>
    <xf numFmtId="0" fontId="3" fillId="0" borderId="0" xfId="0" applyFont="1"/>
    <xf numFmtId="0" fontId="6" fillId="0" borderId="1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14" fontId="7" fillId="2" borderId="2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14" fontId="8" fillId="3" borderId="0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8" fillId="7" borderId="2" xfId="1" applyFont="1" applyFill="1" applyBorder="1" applyAlignment="1" applyProtection="1">
      <alignment horizontal="center" vertical="center"/>
    </xf>
    <xf numFmtId="0" fontId="7" fillId="7" borderId="2" xfId="1" applyFont="1" applyFill="1" applyBorder="1" applyAlignment="1" applyProtection="1">
      <alignment horizontal="center" vertical="center"/>
    </xf>
    <xf numFmtId="0" fontId="9" fillId="8" borderId="2" xfId="1" applyFont="1" applyFill="1" applyBorder="1" applyAlignment="1" applyProtection="1">
      <alignment horizontal="center" vertical="center"/>
    </xf>
    <xf numFmtId="0" fontId="8" fillId="9" borderId="2" xfId="1" applyFont="1" applyFill="1" applyBorder="1" applyAlignment="1" applyProtection="1">
      <alignment horizontal="center" vertical="center"/>
    </xf>
    <xf numFmtId="0" fontId="7" fillId="9" borderId="2" xfId="1" applyFont="1" applyFill="1" applyBorder="1" applyAlignment="1" applyProtection="1">
      <alignment horizontal="center" vertical="center"/>
    </xf>
    <xf numFmtId="0" fontId="7" fillId="10" borderId="3" xfId="1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9" fillId="7" borderId="2" xfId="1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center" vertical="center" wrapText="1"/>
    </xf>
    <xf numFmtId="0" fontId="15" fillId="11" borderId="2" xfId="1" applyFont="1" applyFill="1" applyBorder="1" applyAlignment="1" applyProtection="1">
      <alignment horizontal="center" vertical="center"/>
    </xf>
    <xf numFmtId="3" fontId="8" fillId="3" borderId="2" xfId="1" quotePrefix="1" applyNumberFormat="1" applyFont="1" applyFill="1" applyBorder="1" applyAlignment="1" applyProtection="1">
      <alignment horizontal="center" vertical="center"/>
    </xf>
    <xf numFmtId="0" fontId="19" fillId="12" borderId="2" xfId="1" applyFont="1" applyFill="1" applyBorder="1" applyAlignment="1" applyProtection="1">
      <alignment horizontal="center" vertical="center" wrapText="1"/>
    </xf>
    <xf numFmtId="0" fontId="19" fillId="3" borderId="2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0" fontId="3" fillId="0" borderId="0" xfId="0" applyFont="1" applyProtection="1"/>
    <xf numFmtId="0" fontId="17" fillId="6" borderId="2" xfId="0" applyFont="1" applyFill="1" applyBorder="1" applyAlignment="1" applyProtection="1">
      <alignment horizontal="center" vertical="center" wrapText="1"/>
    </xf>
    <xf numFmtId="2" fontId="10" fillId="7" borderId="2" xfId="1" applyNumberFormat="1" applyFont="1" applyFill="1" applyBorder="1" applyAlignment="1" applyProtection="1">
      <alignment horizontal="center" vertical="center"/>
    </xf>
    <xf numFmtId="2" fontId="16" fillId="11" borderId="2" xfId="1" applyNumberFormat="1" applyFont="1" applyFill="1" applyBorder="1" applyAlignment="1" applyProtection="1">
      <alignment horizontal="center" vertical="center"/>
    </xf>
    <xf numFmtId="164" fontId="10" fillId="7" borderId="2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2" fillId="9" borderId="2" xfId="1" applyFont="1" applyFill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3" fillId="0" borderId="0" xfId="0" applyFont="1"/>
    <xf numFmtId="0" fontId="15" fillId="11" borderId="2" xfId="1" applyFont="1" applyFill="1" applyBorder="1" applyAlignment="1" applyProtection="1">
      <alignment horizontal="center" vertical="center" wrapText="1"/>
    </xf>
    <xf numFmtId="0" fontId="24" fillId="6" borderId="2" xfId="1" applyFont="1" applyFill="1" applyBorder="1" applyAlignment="1" applyProtection="1">
      <alignment horizontal="center" vertical="center" wrapText="1"/>
    </xf>
    <xf numFmtId="0" fontId="15" fillId="13" borderId="2" xfId="1" applyFont="1" applyFill="1" applyBorder="1" applyAlignment="1" applyProtection="1">
      <alignment horizontal="center" vertical="center" wrapText="1"/>
    </xf>
    <xf numFmtId="2" fontId="15" fillId="13" borderId="2" xfId="1" applyNumberFormat="1" applyFont="1" applyFill="1" applyBorder="1" applyAlignment="1" applyProtection="1">
      <alignment horizontal="center" vertical="center"/>
    </xf>
    <xf numFmtId="3" fontId="15" fillId="13" borderId="2" xfId="1" applyNumberFormat="1" applyFont="1" applyFill="1" applyBorder="1" applyAlignment="1" applyProtection="1">
      <alignment horizontal="center" vertical="center"/>
    </xf>
    <xf numFmtId="0" fontId="22" fillId="6" borderId="2" xfId="1" applyFont="1" applyFill="1" applyBorder="1" applyAlignment="1" applyProtection="1">
      <alignment horizontal="center" vertical="center" wrapText="1"/>
    </xf>
    <xf numFmtId="0" fontId="22" fillId="6" borderId="2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0" fillId="0" borderId="4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right" vertical="center"/>
    </xf>
  </cellXfs>
  <cellStyles count="41">
    <cellStyle name="Normal" xfId="0" builtinId="0"/>
    <cellStyle name="Normal 10" xfId="2"/>
    <cellStyle name="Normal 2" xfId="3"/>
    <cellStyle name="Normal 2 2" xfId="4"/>
    <cellStyle name="Normal 2 2 2" xfId="5"/>
    <cellStyle name="Normal 2 3" xfId="1"/>
    <cellStyle name="Normal 3" xfId="6"/>
    <cellStyle name="Normal 3 2" xfId="7"/>
    <cellStyle name="Normal 36 2" xfId="8"/>
    <cellStyle name="Normal 36 2 10" xfId="9"/>
    <cellStyle name="Normal 36 2 11" xfId="10"/>
    <cellStyle name="Normal 36 2 12" xfId="11"/>
    <cellStyle name="Normal 36 2 13" xfId="12"/>
    <cellStyle name="Normal 36 2 14" xfId="13"/>
    <cellStyle name="Normal 36 2 15" xfId="14"/>
    <cellStyle name="Normal 36 2 16" xfId="15"/>
    <cellStyle name="Normal 36 2 17" xfId="16"/>
    <cellStyle name="Normal 36 2 18" xfId="17"/>
    <cellStyle name="Normal 36 2 19" xfId="18"/>
    <cellStyle name="Normal 36 2 2" xfId="19"/>
    <cellStyle name="Normal 36 2 20" xfId="20"/>
    <cellStyle name="Normal 36 2 20 2" xfId="21"/>
    <cellStyle name="Normal 36 2 20 3" xfId="22"/>
    <cellStyle name="Normal 36 2 21" xfId="23"/>
    <cellStyle name="Normal 36 2 22" xfId="24"/>
    <cellStyle name="Normal 36 2 3" xfId="25"/>
    <cellStyle name="Normal 36 2 4" xfId="26"/>
    <cellStyle name="Normal 36 2 5" xfId="27"/>
    <cellStyle name="Normal 36 2 6" xfId="28"/>
    <cellStyle name="Normal 36 2 7" xfId="29"/>
    <cellStyle name="Normal 36 2 8" xfId="30"/>
    <cellStyle name="Normal 36 2 9" xfId="31"/>
    <cellStyle name="Normal 4" xfId="32"/>
    <cellStyle name="Normal 5" xfId="33"/>
    <cellStyle name="Normal 5 2" xfId="34"/>
    <cellStyle name="Normal 6" xfId="35"/>
    <cellStyle name="Normal 61" xfId="36"/>
    <cellStyle name="Normal 7" xfId="37"/>
    <cellStyle name="Normal 7 2" xfId="38"/>
    <cellStyle name="Normal 8" xfId="39"/>
    <cellStyle name="Normal 9" xfId="40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6903C"/>
        </patternFill>
      </fill>
    </dxf>
    <dxf>
      <font>
        <color theme="0"/>
      </font>
      <fill>
        <patternFill>
          <bgColor rgb="FFFF2D2D"/>
        </patternFill>
      </fill>
    </dxf>
  </dxfs>
  <tableStyles count="0" defaultTableStyle="TableStyleMedium2" defaultPivotStyle="PivotStyleLight16"/>
  <colors>
    <mruColors>
      <color rgb="FFF8AB6C"/>
      <color rgb="FFF6903C"/>
      <color rgb="FFFFFF99"/>
      <color rgb="FFFF4343"/>
      <color rgb="FFFF2D2D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topLeftCell="B1" zoomScale="50" zoomScaleNormal="50" workbookViewId="0">
      <pane ySplit="8" topLeftCell="A9" activePane="bottomLeft" state="frozen"/>
      <selection activeCell="B1" sqref="B1"/>
      <selection pane="bottomLeft" activeCell="S12" sqref="S12"/>
    </sheetView>
  </sheetViews>
  <sheetFormatPr defaultRowHeight="15.75"/>
  <cols>
    <col min="1" max="1" width="0" hidden="1" customWidth="1"/>
    <col min="3" max="3" width="0" hidden="1" customWidth="1"/>
    <col min="4" max="4" width="32.42578125" customWidth="1"/>
    <col min="5" max="7" width="17" customWidth="1"/>
    <col min="8" max="8" width="22.28515625" customWidth="1"/>
    <col min="9" max="9" width="20.7109375" customWidth="1"/>
    <col min="10" max="10" width="24.42578125" customWidth="1"/>
    <col min="11" max="11" width="22" customWidth="1"/>
    <col min="12" max="12" width="26.42578125" style="1" customWidth="1"/>
    <col min="13" max="13" width="21.7109375" hidden="1" customWidth="1"/>
    <col min="14" max="14" width="22" hidden="1" customWidth="1"/>
  </cols>
  <sheetData>
    <row r="1" spans="1:14" ht="15.75" customHeight="1">
      <c r="B1" s="47"/>
      <c r="C1" s="47"/>
      <c r="D1" s="47"/>
      <c r="E1" s="47"/>
      <c r="F1" s="47"/>
      <c r="G1" s="47"/>
      <c r="H1" s="47"/>
      <c r="I1" s="47"/>
      <c r="J1" s="27"/>
      <c r="K1" s="27"/>
      <c r="L1" s="27"/>
      <c r="M1" s="27"/>
      <c r="N1" s="27"/>
    </row>
    <row r="2" spans="1:14" ht="22.5" customHeight="1">
      <c r="B2" s="47"/>
      <c r="C2" s="47"/>
      <c r="D2" s="47"/>
      <c r="E2" s="47"/>
      <c r="F2" s="47"/>
      <c r="G2" s="47"/>
      <c r="H2" s="47"/>
      <c r="I2" s="47"/>
      <c r="J2" s="27"/>
      <c r="K2" s="27"/>
      <c r="L2" s="27"/>
      <c r="M2" s="27"/>
      <c r="N2" s="27"/>
    </row>
    <row r="3" spans="1:14" ht="32.25" customHeight="1">
      <c r="B3" s="46" t="s">
        <v>108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9.75" customHeight="1">
      <c r="B4" s="20"/>
      <c r="C4" s="20"/>
      <c r="D4" s="20"/>
      <c r="H4" s="20"/>
      <c r="I4" s="29" t="s">
        <v>109</v>
      </c>
      <c r="J4" s="22">
        <f>H6</f>
        <v>44239</v>
      </c>
      <c r="K4" s="22">
        <f>I6</f>
        <v>44253</v>
      </c>
      <c r="L4" s="20"/>
      <c r="M4" s="20"/>
      <c r="N4" s="20"/>
    </row>
    <row r="5" spans="1:14" ht="32.25" customHeight="1">
      <c r="E5" s="21"/>
      <c r="F5" s="21"/>
      <c r="G5" s="21"/>
    </row>
    <row r="6" spans="1:14" ht="25.5">
      <c r="A6" s="2"/>
      <c r="B6" s="3"/>
      <c r="C6" s="3"/>
      <c r="D6" s="3"/>
      <c r="E6" s="19"/>
      <c r="F6" s="19"/>
      <c r="G6" s="19"/>
      <c r="H6" s="4">
        <f>I6-14</f>
        <v>44239</v>
      </c>
      <c r="I6" s="4">
        <v>44253</v>
      </c>
      <c r="J6" s="5"/>
      <c r="K6" s="6"/>
      <c r="L6" s="30"/>
      <c r="M6" s="5"/>
      <c r="N6" s="6"/>
    </row>
    <row r="7" spans="1:14" ht="93.75">
      <c r="A7" s="7" t="s">
        <v>0</v>
      </c>
      <c r="B7" s="7" t="s">
        <v>1</v>
      </c>
      <c r="C7" s="8" t="s">
        <v>2</v>
      </c>
      <c r="D7" s="24" t="s">
        <v>3</v>
      </c>
      <c r="E7" s="26" t="s">
        <v>115</v>
      </c>
      <c r="F7" s="26" t="s">
        <v>116</v>
      </c>
      <c r="G7" s="25" t="s">
        <v>113</v>
      </c>
      <c r="H7" s="9" t="s">
        <v>4</v>
      </c>
      <c r="I7" s="9" t="s">
        <v>5</v>
      </c>
      <c r="J7" s="9" t="s">
        <v>112</v>
      </c>
      <c r="K7" s="10" t="s">
        <v>110</v>
      </c>
      <c r="L7" s="31" t="s">
        <v>111</v>
      </c>
      <c r="M7" s="9" t="s">
        <v>106</v>
      </c>
      <c r="N7" s="10" t="s">
        <v>107</v>
      </c>
    </row>
    <row r="8" spans="1:14" ht="27.75" customHeight="1">
      <c r="A8" s="7"/>
      <c r="B8" s="7" t="s">
        <v>6</v>
      </c>
      <c r="C8" s="7">
        <v>0</v>
      </c>
      <c r="D8" s="11" t="s">
        <v>7</v>
      </c>
      <c r="E8" s="12">
        <f>SUM(E9:E106)</f>
        <v>995625</v>
      </c>
      <c r="F8" s="12">
        <f>SUM(F9:F106)</f>
        <v>13103</v>
      </c>
      <c r="G8" s="43">
        <f>SUM(G9:G106)</f>
        <v>1008728</v>
      </c>
      <c r="H8" s="12">
        <f t="shared" ref="H8:J8" si="0">SUM(H9:H106)</f>
        <v>31778</v>
      </c>
      <c r="I8" s="12">
        <f t="shared" si="0"/>
        <v>32924</v>
      </c>
      <c r="J8" s="41">
        <f t="shared" si="0"/>
        <v>1146</v>
      </c>
      <c r="K8" s="42">
        <f t="shared" ref="K8:K39" si="1">J8*1000/G8</f>
        <v>1.1360842566083225</v>
      </c>
      <c r="L8" s="39">
        <f>SUM(L9:L106)+L108</f>
        <v>296</v>
      </c>
      <c r="M8" s="23">
        <f>J8-L8</f>
        <v>850</v>
      </c>
      <c r="N8" s="33">
        <f t="shared" ref="N8:N39" si="2">M8*1000/G8</f>
        <v>0.84264539102711533</v>
      </c>
    </row>
    <row r="9" spans="1:14" ht="53.25" customHeight="1">
      <c r="A9" s="7" t="e">
        <f>#REF!</f>
        <v>#REF!</v>
      </c>
      <c r="B9" s="7">
        <v>1</v>
      </c>
      <c r="C9" s="13"/>
      <c r="D9" s="14" t="s">
        <v>8</v>
      </c>
      <c r="E9" s="36">
        <v>400700</v>
      </c>
      <c r="F9" s="36">
        <v>10505</v>
      </c>
      <c r="G9" s="15">
        <f t="shared" ref="G9:G40" si="3">E9+F9</f>
        <v>411205</v>
      </c>
      <c r="H9" s="36">
        <v>18960</v>
      </c>
      <c r="I9" s="36">
        <v>19645</v>
      </c>
      <c r="J9" s="16">
        <f t="shared" ref="J9:J40" si="4">I9-H9</f>
        <v>685</v>
      </c>
      <c r="K9" s="32">
        <f t="shared" si="1"/>
        <v>1.6658357753431987</v>
      </c>
      <c r="L9" s="44">
        <v>162</v>
      </c>
      <c r="M9" s="16">
        <f t="shared" ref="M9:M40" si="5">J9-L9</f>
        <v>523</v>
      </c>
      <c r="N9" s="32">
        <f t="shared" si="2"/>
        <v>1.2718716941671429</v>
      </c>
    </row>
    <row r="10" spans="1:14" ht="41.25" customHeight="1">
      <c r="A10" s="7" t="e">
        <f>#REF!</f>
        <v>#REF!</v>
      </c>
      <c r="B10" s="7">
        <v>2</v>
      </c>
      <c r="C10" s="7" t="e">
        <f>#REF!</f>
        <v>#REF!</v>
      </c>
      <c r="D10" s="14" t="s">
        <v>9</v>
      </c>
      <c r="E10" s="36">
        <v>45979</v>
      </c>
      <c r="F10" s="36">
        <v>145</v>
      </c>
      <c r="G10" s="15">
        <f t="shared" si="3"/>
        <v>46124</v>
      </c>
      <c r="H10" s="36">
        <v>1079</v>
      </c>
      <c r="I10" s="36">
        <v>1102</v>
      </c>
      <c r="J10" s="16">
        <f t="shared" si="4"/>
        <v>23</v>
      </c>
      <c r="K10" s="32">
        <f t="shared" si="1"/>
        <v>0.49865579741566213</v>
      </c>
      <c r="L10" s="44">
        <f>8</f>
        <v>8</v>
      </c>
      <c r="M10" s="16">
        <f t="shared" si="5"/>
        <v>15</v>
      </c>
      <c r="N10" s="32">
        <f t="shared" si="2"/>
        <v>0.32521030266238832</v>
      </c>
    </row>
    <row r="11" spans="1:14" ht="27.75" customHeight="1">
      <c r="A11" s="7" t="e">
        <f>#REF!</f>
        <v>#REF!</v>
      </c>
      <c r="B11" s="7">
        <v>3</v>
      </c>
      <c r="C11" s="7" t="e">
        <f>#REF!</f>
        <v>#REF!</v>
      </c>
      <c r="D11" s="14" t="s">
        <v>10</v>
      </c>
      <c r="E11" s="36">
        <v>15536</v>
      </c>
      <c r="F11" s="36">
        <v>68</v>
      </c>
      <c r="G11" s="15">
        <f t="shared" si="3"/>
        <v>15604</v>
      </c>
      <c r="H11" s="36">
        <v>430</v>
      </c>
      <c r="I11" s="36">
        <v>438</v>
      </c>
      <c r="J11" s="16">
        <f t="shared" si="4"/>
        <v>8</v>
      </c>
      <c r="K11" s="32">
        <f t="shared" si="1"/>
        <v>0.51268905408869525</v>
      </c>
      <c r="L11" s="44"/>
      <c r="M11" s="16">
        <f t="shared" si="5"/>
        <v>8</v>
      </c>
      <c r="N11" s="32">
        <f t="shared" si="2"/>
        <v>0.51268905408869525</v>
      </c>
    </row>
    <row r="12" spans="1:14" ht="27.75" customHeight="1">
      <c r="A12" s="7" t="e">
        <f>#REF!</f>
        <v>#REF!</v>
      </c>
      <c r="B12" s="7">
        <v>4</v>
      </c>
      <c r="C12" s="7" t="e">
        <f>#REF!</f>
        <v>#REF!</v>
      </c>
      <c r="D12" s="14" t="s">
        <v>11</v>
      </c>
      <c r="E12" s="36">
        <v>11295</v>
      </c>
      <c r="F12" s="36">
        <v>46</v>
      </c>
      <c r="G12" s="15">
        <f t="shared" si="3"/>
        <v>11341</v>
      </c>
      <c r="H12" s="36">
        <v>288</v>
      </c>
      <c r="I12" s="36">
        <v>293</v>
      </c>
      <c r="J12" s="16">
        <f t="shared" si="4"/>
        <v>5</v>
      </c>
      <c r="K12" s="32">
        <f t="shared" si="1"/>
        <v>0.44087822943303062</v>
      </c>
      <c r="L12" s="44">
        <v>5</v>
      </c>
      <c r="M12" s="16">
        <f t="shared" si="5"/>
        <v>0</v>
      </c>
      <c r="N12" s="32">
        <f t="shared" si="2"/>
        <v>0</v>
      </c>
    </row>
    <row r="13" spans="1:14" ht="27.75" customHeight="1">
      <c r="A13" s="7" t="e">
        <f>#REF!</f>
        <v>#REF!</v>
      </c>
      <c r="B13" s="7">
        <v>5</v>
      </c>
      <c r="C13" s="7" t="e">
        <f>#REF!</f>
        <v>#REF!</v>
      </c>
      <c r="D13" s="14" t="s">
        <v>12</v>
      </c>
      <c r="E13" s="36">
        <v>14306</v>
      </c>
      <c r="F13" s="36">
        <v>150</v>
      </c>
      <c r="G13" s="15">
        <f t="shared" si="3"/>
        <v>14456</v>
      </c>
      <c r="H13" s="36">
        <v>328</v>
      </c>
      <c r="I13" s="36">
        <v>339</v>
      </c>
      <c r="J13" s="16">
        <f t="shared" si="4"/>
        <v>11</v>
      </c>
      <c r="K13" s="32">
        <f t="shared" si="1"/>
        <v>0.76092971776425011</v>
      </c>
      <c r="L13" s="40"/>
      <c r="M13" s="16">
        <f t="shared" si="5"/>
        <v>11</v>
      </c>
      <c r="N13" s="32">
        <f t="shared" si="2"/>
        <v>0.76092971776425011</v>
      </c>
    </row>
    <row r="14" spans="1:14" ht="27.75" customHeight="1">
      <c r="A14" s="7" t="e">
        <f>#REF!</f>
        <v>#REF!</v>
      </c>
      <c r="B14" s="7">
        <v>6</v>
      </c>
      <c r="C14" s="7" t="e">
        <f>#REF!</f>
        <v>#REF!</v>
      </c>
      <c r="D14" s="17" t="s">
        <v>13</v>
      </c>
      <c r="E14" s="37">
        <v>2902</v>
      </c>
      <c r="F14" s="37">
        <v>10</v>
      </c>
      <c r="G14" s="15">
        <f t="shared" si="3"/>
        <v>2912</v>
      </c>
      <c r="H14" s="37">
        <v>23</v>
      </c>
      <c r="I14" s="37">
        <v>23</v>
      </c>
      <c r="J14" s="16">
        <f t="shared" si="4"/>
        <v>0</v>
      </c>
      <c r="K14" s="32">
        <f t="shared" si="1"/>
        <v>0</v>
      </c>
      <c r="L14" s="40"/>
      <c r="M14" s="16">
        <f t="shared" si="5"/>
        <v>0</v>
      </c>
      <c r="N14" s="32">
        <f t="shared" si="2"/>
        <v>0</v>
      </c>
    </row>
    <row r="15" spans="1:14" ht="27.75" customHeight="1">
      <c r="A15" s="7" t="e">
        <f>#REF!</f>
        <v>#REF!</v>
      </c>
      <c r="B15" s="7">
        <v>7</v>
      </c>
      <c r="C15" s="7" t="e">
        <f>#REF!</f>
        <v>#REF!</v>
      </c>
      <c r="D15" s="17" t="s">
        <v>14</v>
      </c>
      <c r="E15" s="37">
        <v>4090</v>
      </c>
      <c r="F15" s="37">
        <v>3</v>
      </c>
      <c r="G15" s="15">
        <f t="shared" si="3"/>
        <v>4093</v>
      </c>
      <c r="H15" s="37">
        <v>43</v>
      </c>
      <c r="I15" s="37">
        <v>44</v>
      </c>
      <c r="J15" s="16">
        <f t="shared" si="4"/>
        <v>1</v>
      </c>
      <c r="K15" s="32">
        <f t="shared" si="1"/>
        <v>0.2443195699975568</v>
      </c>
      <c r="L15" s="40"/>
      <c r="M15" s="16">
        <f t="shared" si="5"/>
        <v>1</v>
      </c>
      <c r="N15" s="32">
        <f t="shared" si="2"/>
        <v>0.2443195699975568</v>
      </c>
    </row>
    <row r="16" spans="1:14" ht="27.75" customHeight="1">
      <c r="A16" s="7" t="e">
        <f>#REF!</f>
        <v>#REF!</v>
      </c>
      <c r="B16" s="7">
        <v>8</v>
      </c>
      <c r="C16" s="7" t="e">
        <f>#REF!</f>
        <v>#REF!</v>
      </c>
      <c r="D16" s="17" t="s">
        <v>15</v>
      </c>
      <c r="E16" s="37">
        <v>4305</v>
      </c>
      <c r="F16" s="37">
        <v>84</v>
      </c>
      <c r="G16" s="15">
        <f t="shared" si="3"/>
        <v>4389</v>
      </c>
      <c r="H16" s="37">
        <v>169</v>
      </c>
      <c r="I16" s="37">
        <v>176</v>
      </c>
      <c r="J16" s="16">
        <f t="shared" si="4"/>
        <v>7</v>
      </c>
      <c r="K16" s="32">
        <f t="shared" si="1"/>
        <v>1.594896331738437</v>
      </c>
      <c r="L16" s="40"/>
      <c r="M16" s="16">
        <f t="shared" si="5"/>
        <v>7</v>
      </c>
      <c r="N16" s="32">
        <f t="shared" si="2"/>
        <v>1.594896331738437</v>
      </c>
    </row>
    <row r="17" spans="1:14" ht="27.75" customHeight="1">
      <c r="A17" s="7" t="e">
        <f>#REF!</f>
        <v>#REF!</v>
      </c>
      <c r="B17" s="7">
        <v>9</v>
      </c>
      <c r="C17" s="7" t="e">
        <f>#REF!</f>
        <v>#REF!</v>
      </c>
      <c r="D17" s="17" t="s">
        <v>16</v>
      </c>
      <c r="E17" s="37">
        <v>3672</v>
      </c>
      <c r="F17" s="37">
        <v>7</v>
      </c>
      <c r="G17" s="15">
        <f t="shared" si="3"/>
        <v>3679</v>
      </c>
      <c r="H17" s="37">
        <v>52</v>
      </c>
      <c r="I17" s="37">
        <v>52</v>
      </c>
      <c r="J17" s="16">
        <f t="shared" si="4"/>
        <v>0</v>
      </c>
      <c r="K17" s="32">
        <f t="shared" si="1"/>
        <v>0</v>
      </c>
      <c r="L17" s="40"/>
      <c r="M17" s="16">
        <f t="shared" si="5"/>
        <v>0</v>
      </c>
      <c r="N17" s="32">
        <f t="shared" si="2"/>
        <v>0</v>
      </c>
    </row>
    <row r="18" spans="1:14" ht="27.75" customHeight="1">
      <c r="A18" s="7" t="e">
        <f>#REF!</f>
        <v>#REF!</v>
      </c>
      <c r="B18" s="7">
        <v>10</v>
      </c>
      <c r="C18" s="7" t="e">
        <f>#REF!</f>
        <v>#REF!</v>
      </c>
      <c r="D18" s="17" t="s">
        <v>17</v>
      </c>
      <c r="E18" s="37">
        <v>5641</v>
      </c>
      <c r="F18" s="37">
        <v>24</v>
      </c>
      <c r="G18" s="15">
        <f t="shared" si="3"/>
        <v>5665</v>
      </c>
      <c r="H18" s="37">
        <v>84</v>
      </c>
      <c r="I18" s="37">
        <v>85</v>
      </c>
      <c r="J18" s="16">
        <f t="shared" si="4"/>
        <v>1</v>
      </c>
      <c r="K18" s="32">
        <f t="shared" si="1"/>
        <v>0.17652250661959401</v>
      </c>
      <c r="L18" s="40"/>
      <c r="M18" s="16">
        <f t="shared" si="5"/>
        <v>1</v>
      </c>
      <c r="N18" s="32">
        <f t="shared" si="2"/>
        <v>0.17652250661959401</v>
      </c>
    </row>
    <row r="19" spans="1:14" ht="27.75" customHeight="1">
      <c r="A19" s="7" t="e">
        <f>#REF!</f>
        <v>#REF!</v>
      </c>
      <c r="B19" s="7">
        <v>11</v>
      </c>
      <c r="C19" s="7" t="e">
        <f>#REF!</f>
        <v>#REF!</v>
      </c>
      <c r="D19" s="17" t="s">
        <v>18</v>
      </c>
      <c r="E19" s="37">
        <v>10979</v>
      </c>
      <c r="F19" s="37">
        <v>9</v>
      </c>
      <c r="G19" s="15">
        <f t="shared" si="3"/>
        <v>10988</v>
      </c>
      <c r="H19" s="37">
        <v>127</v>
      </c>
      <c r="I19" s="37">
        <v>130</v>
      </c>
      <c r="J19" s="16">
        <f t="shared" si="4"/>
        <v>3</v>
      </c>
      <c r="K19" s="32">
        <f t="shared" si="1"/>
        <v>0.27302511831088461</v>
      </c>
      <c r="L19" s="40"/>
      <c r="M19" s="16">
        <f t="shared" si="5"/>
        <v>3</v>
      </c>
      <c r="N19" s="32">
        <f t="shared" si="2"/>
        <v>0.27302511831088461</v>
      </c>
    </row>
    <row r="20" spans="1:14" ht="27.75" customHeight="1">
      <c r="A20" s="7" t="e">
        <f>#REF!</f>
        <v>#REF!</v>
      </c>
      <c r="B20" s="7">
        <v>12</v>
      </c>
      <c r="C20" s="7" t="e">
        <f>#REF!</f>
        <v>#REF!</v>
      </c>
      <c r="D20" s="17" t="s">
        <v>19</v>
      </c>
      <c r="E20" s="37">
        <v>7588</v>
      </c>
      <c r="F20" s="37">
        <v>61</v>
      </c>
      <c r="G20" s="15">
        <f t="shared" si="3"/>
        <v>7649</v>
      </c>
      <c r="H20" s="37">
        <v>344</v>
      </c>
      <c r="I20" s="37">
        <v>355</v>
      </c>
      <c r="J20" s="16">
        <f t="shared" si="4"/>
        <v>11</v>
      </c>
      <c r="K20" s="32">
        <f t="shared" si="1"/>
        <v>1.4380964832004184</v>
      </c>
      <c r="L20" s="44">
        <v>11</v>
      </c>
      <c r="M20" s="16">
        <f t="shared" si="5"/>
        <v>0</v>
      </c>
      <c r="N20" s="32">
        <f t="shared" si="2"/>
        <v>0</v>
      </c>
    </row>
    <row r="21" spans="1:14" ht="27.75" customHeight="1">
      <c r="A21" s="7" t="e">
        <f>#REF!</f>
        <v>#REF!</v>
      </c>
      <c r="B21" s="7">
        <v>13</v>
      </c>
      <c r="C21" s="7" t="e">
        <f>#REF!</f>
        <v>#REF!</v>
      </c>
      <c r="D21" s="17" t="s">
        <v>20</v>
      </c>
      <c r="E21" s="37">
        <v>4087</v>
      </c>
      <c r="F21" s="37">
        <v>5</v>
      </c>
      <c r="G21" s="15">
        <f t="shared" si="3"/>
        <v>4092</v>
      </c>
      <c r="H21" s="37">
        <v>139</v>
      </c>
      <c r="I21" s="37">
        <v>142</v>
      </c>
      <c r="J21" s="16">
        <f t="shared" si="4"/>
        <v>3</v>
      </c>
      <c r="K21" s="32">
        <f t="shared" si="1"/>
        <v>0.73313782991202348</v>
      </c>
      <c r="L21" s="40"/>
      <c r="M21" s="16">
        <f t="shared" si="5"/>
        <v>3</v>
      </c>
      <c r="N21" s="32">
        <f t="shared" si="2"/>
        <v>0.73313782991202348</v>
      </c>
    </row>
    <row r="22" spans="1:14" ht="27.75" customHeight="1">
      <c r="A22" s="7" t="e">
        <f>#REF!</f>
        <v>#REF!</v>
      </c>
      <c r="B22" s="7">
        <v>14</v>
      </c>
      <c r="C22" s="7" t="e">
        <f>#REF!</f>
        <v>#REF!</v>
      </c>
      <c r="D22" s="17" t="s">
        <v>21</v>
      </c>
      <c r="E22" s="37">
        <v>3197</v>
      </c>
      <c r="F22" s="37">
        <v>17</v>
      </c>
      <c r="G22" s="15">
        <f t="shared" si="3"/>
        <v>3214</v>
      </c>
      <c r="H22" s="37">
        <v>14</v>
      </c>
      <c r="I22" s="37">
        <v>14</v>
      </c>
      <c r="J22" s="16">
        <f t="shared" si="4"/>
        <v>0</v>
      </c>
      <c r="K22" s="32">
        <f t="shared" si="1"/>
        <v>0</v>
      </c>
      <c r="L22" s="40"/>
      <c r="M22" s="16">
        <f t="shared" si="5"/>
        <v>0</v>
      </c>
      <c r="N22" s="32">
        <f t="shared" si="2"/>
        <v>0</v>
      </c>
    </row>
    <row r="23" spans="1:14" ht="27.75" customHeight="1">
      <c r="A23" s="7" t="e">
        <f>#REF!</f>
        <v>#REF!</v>
      </c>
      <c r="B23" s="7">
        <v>15</v>
      </c>
      <c r="C23" s="7" t="e">
        <f>#REF!</f>
        <v>#REF!</v>
      </c>
      <c r="D23" s="17" t="s">
        <v>22</v>
      </c>
      <c r="E23" s="37">
        <v>4260</v>
      </c>
      <c r="F23" s="37">
        <v>3</v>
      </c>
      <c r="G23" s="15">
        <f t="shared" si="3"/>
        <v>4263</v>
      </c>
      <c r="H23" s="37">
        <v>103</v>
      </c>
      <c r="I23" s="37">
        <v>106</v>
      </c>
      <c r="J23" s="16">
        <f t="shared" si="4"/>
        <v>3</v>
      </c>
      <c r="K23" s="32">
        <f t="shared" si="1"/>
        <v>0.70372976776917662</v>
      </c>
      <c r="L23" s="40"/>
      <c r="M23" s="16">
        <f t="shared" si="5"/>
        <v>3</v>
      </c>
      <c r="N23" s="32">
        <f t="shared" si="2"/>
        <v>0.70372976776917662</v>
      </c>
    </row>
    <row r="24" spans="1:14" ht="27.75" customHeight="1">
      <c r="A24" s="7" t="e">
        <f>#REF!</f>
        <v>#REF!</v>
      </c>
      <c r="B24" s="7">
        <v>16</v>
      </c>
      <c r="C24" s="7" t="e">
        <f>#REF!</f>
        <v>#REF!</v>
      </c>
      <c r="D24" s="17" t="s">
        <v>23</v>
      </c>
      <c r="E24" s="37">
        <v>4225</v>
      </c>
      <c r="F24" s="37">
        <v>15</v>
      </c>
      <c r="G24" s="15">
        <f t="shared" si="3"/>
        <v>4240</v>
      </c>
      <c r="H24" s="37">
        <v>45</v>
      </c>
      <c r="I24" s="37">
        <v>47</v>
      </c>
      <c r="J24" s="16">
        <f t="shared" si="4"/>
        <v>2</v>
      </c>
      <c r="K24" s="32">
        <f t="shared" si="1"/>
        <v>0.47169811320754718</v>
      </c>
      <c r="L24" s="40"/>
      <c r="M24" s="16">
        <f t="shared" si="5"/>
        <v>2</v>
      </c>
      <c r="N24" s="32">
        <f t="shared" si="2"/>
        <v>0.47169811320754718</v>
      </c>
    </row>
    <row r="25" spans="1:14" ht="27.75" customHeight="1">
      <c r="A25" s="7" t="e">
        <f>#REF!</f>
        <v>#REF!</v>
      </c>
      <c r="B25" s="7">
        <v>17</v>
      </c>
      <c r="C25" s="7" t="e">
        <f>#REF!</f>
        <v>#REF!</v>
      </c>
      <c r="D25" s="17" t="s">
        <v>24</v>
      </c>
      <c r="E25" s="37">
        <v>1935</v>
      </c>
      <c r="F25" s="37">
        <v>7</v>
      </c>
      <c r="G25" s="15">
        <f t="shared" si="3"/>
        <v>1942</v>
      </c>
      <c r="H25" s="37">
        <v>21</v>
      </c>
      <c r="I25" s="37">
        <v>21</v>
      </c>
      <c r="J25" s="16">
        <f t="shared" si="4"/>
        <v>0</v>
      </c>
      <c r="K25" s="32">
        <f t="shared" si="1"/>
        <v>0</v>
      </c>
      <c r="L25" s="40"/>
      <c r="M25" s="16">
        <f t="shared" si="5"/>
        <v>0</v>
      </c>
      <c r="N25" s="32">
        <f t="shared" si="2"/>
        <v>0</v>
      </c>
    </row>
    <row r="26" spans="1:14" ht="27.75" customHeight="1">
      <c r="A26" s="7" t="e">
        <f>#REF!</f>
        <v>#REF!</v>
      </c>
      <c r="B26" s="7">
        <v>18</v>
      </c>
      <c r="C26" s="7" t="e">
        <f>#REF!</f>
        <v>#REF!</v>
      </c>
      <c r="D26" s="17" t="s">
        <v>25</v>
      </c>
      <c r="E26" s="37">
        <v>3822</v>
      </c>
      <c r="F26" s="37">
        <v>13</v>
      </c>
      <c r="G26" s="15">
        <f t="shared" si="3"/>
        <v>3835</v>
      </c>
      <c r="H26" s="37">
        <v>79</v>
      </c>
      <c r="I26" s="37">
        <v>83</v>
      </c>
      <c r="J26" s="16">
        <f t="shared" si="4"/>
        <v>4</v>
      </c>
      <c r="K26" s="32">
        <f t="shared" si="1"/>
        <v>1.0430247718383312</v>
      </c>
      <c r="L26" s="40"/>
      <c r="M26" s="16">
        <f t="shared" si="5"/>
        <v>4</v>
      </c>
      <c r="N26" s="32">
        <f t="shared" si="2"/>
        <v>1.0430247718383312</v>
      </c>
    </row>
    <row r="27" spans="1:14" ht="27.75" customHeight="1">
      <c r="A27" s="7" t="e">
        <f>#REF!</f>
        <v>#REF!</v>
      </c>
      <c r="B27" s="7">
        <v>19</v>
      </c>
      <c r="C27" s="7" t="e">
        <f>#REF!</f>
        <v>#REF!</v>
      </c>
      <c r="D27" s="17" t="s">
        <v>26</v>
      </c>
      <c r="E27" s="37">
        <v>17728</v>
      </c>
      <c r="F27" s="37">
        <v>98</v>
      </c>
      <c r="G27" s="15">
        <f t="shared" si="3"/>
        <v>17826</v>
      </c>
      <c r="H27" s="37">
        <v>795</v>
      </c>
      <c r="I27" s="37">
        <v>844</v>
      </c>
      <c r="J27" s="16">
        <f t="shared" si="4"/>
        <v>49</v>
      </c>
      <c r="K27" s="32">
        <f t="shared" si="1"/>
        <v>2.7487938965555929</v>
      </c>
      <c r="L27" s="40"/>
      <c r="M27" s="16">
        <f t="shared" si="5"/>
        <v>49</v>
      </c>
      <c r="N27" s="32">
        <f t="shared" si="2"/>
        <v>2.7487938965555929</v>
      </c>
    </row>
    <row r="28" spans="1:14" ht="27.75" customHeight="1">
      <c r="A28" s="7" t="e">
        <f>#REF!</f>
        <v>#REF!</v>
      </c>
      <c r="B28" s="7">
        <v>20</v>
      </c>
      <c r="C28" s="7" t="e">
        <f>#REF!</f>
        <v>#REF!</v>
      </c>
      <c r="D28" s="17" t="s">
        <v>27</v>
      </c>
      <c r="E28" s="37">
        <v>2844</v>
      </c>
      <c r="F28" s="37">
        <v>25</v>
      </c>
      <c r="G28" s="15">
        <f t="shared" si="3"/>
        <v>2869</v>
      </c>
      <c r="H28" s="37">
        <v>33</v>
      </c>
      <c r="I28" s="37">
        <v>35</v>
      </c>
      <c r="J28" s="16">
        <f t="shared" si="4"/>
        <v>2</v>
      </c>
      <c r="K28" s="32">
        <f t="shared" si="1"/>
        <v>0.69710700592540953</v>
      </c>
      <c r="L28" s="40"/>
      <c r="M28" s="16">
        <f t="shared" si="5"/>
        <v>2</v>
      </c>
      <c r="N28" s="32">
        <f t="shared" si="2"/>
        <v>0.69710700592540953</v>
      </c>
    </row>
    <row r="29" spans="1:14" ht="27.75" customHeight="1">
      <c r="A29" s="7" t="e">
        <f>#REF!</f>
        <v>#REF!</v>
      </c>
      <c r="B29" s="7">
        <v>21</v>
      </c>
      <c r="C29" s="7" t="e">
        <f>#REF!</f>
        <v>#REF!</v>
      </c>
      <c r="D29" s="17" t="s">
        <v>28</v>
      </c>
      <c r="E29" s="37">
        <v>6757</v>
      </c>
      <c r="F29" s="37">
        <v>32</v>
      </c>
      <c r="G29" s="15">
        <f t="shared" si="3"/>
        <v>6789</v>
      </c>
      <c r="H29" s="37">
        <v>110</v>
      </c>
      <c r="I29" s="37">
        <v>113</v>
      </c>
      <c r="J29" s="16">
        <f t="shared" si="4"/>
        <v>3</v>
      </c>
      <c r="K29" s="32">
        <f t="shared" si="1"/>
        <v>0.44189129474149358</v>
      </c>
      <c r="L29" s="40"/>
      <c r="M29" s="16">
        <f t="shared" si="5"/>
        <v>3</v>
      </c>
      <c r="N29" s="32">
        <f t="shared" si="2"/>
        <v>0.44189129474149358</v>
      </c>
    </row>
    <row r="30" spans="1:14" ht="27.75" customHeight="1">
      <c r="A30" s="7" t="e">
        <f>#REF!</f>
        <v>#REF!</v>
      </c>
      <c r="B30" s="7">
        <v>22</v>
      </c>
      <c r="C30" s="7" t="e">
        <f>#REF!</f>
        <v>#REF!</v>
      </c>
      <c r="D30" s="17" t="s">
        <v>29</v>
      </c>
      <c r="E30" s="37">
        <v>1806</v>
      </c>
      <c r="F30" s="37">
        <v>14</v>
      </c>
      <c r="G30" s="15">
        <f t="shared" si="3"/>
        <v>1820</v>
      </c>
      <c r="H30" s="37">
        <v>27</v>
      </c>
      <c r="I30" s="37">
        <v>28</v>
      </c>
      <c r="J30" s="16">
        <f t="shared" si="4"/>
        <v>1</v>
      </c>
      <c r="K30" s="32">
        <f t="shared" si="1"/>
        <v>0.5494505494505495</v>
      </c>
      <c r="L30" s="40"/>
      <c r="M30" s="16">
        <f t="shared" si="5"/>
        <v>1</v>
      </c>
      <c r="N30" s="32">
        <f t="shared" si="2"/>
        <v>0.5494505494505495</v>
      </c>
    </row>
    <row r="31" spans="1:14" ht="27.75" customHeight="1">
      <c r="A31" s="7" t="e">
        <f>#REF!</f>
        <v>#REF!</v>
      </c>
      <c r="B31" s="7">
        <v>23</v>
      </c>
      <c r="C31" s="7" t="e">
        <f>#REF!</f>
        <v>#REF!</v>
      </c>
      <c r="D31" s="17" t="s">
        <v>30</v>
      </c>
      <c r="E31" s="37">
        <v>7847</v>
      </c>
      <c r="F31" s="37">
        <v>14</v>
      </c>
      <c r="G31" s="15">
        <f t="shared" si="3"/>
        <v>7861</v>
      </c>
      <c r="H31" s="37">
        <v>48</v>
      </c>
      <c r="I31" s="37">
        <v>49</v>
      </c>
      <c r="J31" s="16">
        <f t="shared" si="4"/>
        <v>1</v>
      </c>
      <c r="K31" s="32">
        <f t="shared" si="1"/>
        <v>0.12721027859051012</v>
      </c>
      <c r="L31" s="40"/>
      <c r="M31" s="16">
        <f t="shared" si="5"/>
        <v>1</v>
      </c>
      <c r="N31" s="32">
        <f t="shared" si="2"/>
        <v>0.12721027859051012</v>
      </c>
    </row>
    <row r="32" spans="1:14" ht="27.75" customHeight="1">
      <c r="A32" s="7" t="e">
        <f>#REF!</f>
        <v>#REF!</v>
      </c>
      <c r="B32" s="7">
        <v>24</v>
      </c>
      <c r="C32" s="7" t="e">
        <f>#REF!</f>
        <v>#REF!</v>
      </c>
      <c r="D32" s="17" t="s">
        <v>31</v>
      </c>
      <c r="E32" s="37">
        <v>7498</v>
      </c>
      <c r="F32" s="37">
        <v>7</v>
      </c>
      <c r="G32" s="15">
        <f t="shared" si="3"/>
        <v>7505</v>
      </c>
      <c r="H32" s="37">
        <v>77</v>
      </c>
      <c r="I32" s="37">
        <v>78</v>
      </c>
      <c r="J32" s="16">
        <f t="shared" si="4"/>
        <v>1</v>
      </c>
      <c r="K32" s="32">
        <f t="shared" si="1"/>
        <v>0.13324450366422386</v>
      </c>
      <c r="L32" s="40"/>
      <c r="M32" s="16">
        <f t="shared" si="5"/>
        <v>1</v>
      </c>
      <c r="N32" s="32">
        <f t="shared" si="2"/>
        <v>0.13324450366422386</v>
      </c>
    </row>
    <row r="33" spans="1:14" ht="27.75" customHeight="1">
      <c r="A33" s="7" t="e">
        <f>#REF!</f>
        <v>#REF!</v>
      </c>
      <c r="B33" s="7">
        <v>25</v>
      </c>
      <c r="C33" s="7" t="e">
        <f>#REF!</f>
        <v>#REF!</v>
      </c>
      <c r="D33" s="17" t="s">
        <v>32</v>
      </c>
      <c r="E33" s="37">
        <v>2776</v>
      </c>
      <c r="F33" s="37">
        <v>23</v>
      </c>
      <c r="G33" s="15">
        <f t="shared" si="3"/>
        <v>2799</v>
      </c>
      <c r="H33" s="37">
        <v>53</v>
      </c>
      <c r="I33" s="37">
        <v>53</v>
      </c>
      <c r="J33" s="16">
        <f t="shared" si="4"/>
        <v>0</v>
      </c>
      <c r="K33" s="32">
        <f t="shared" si="1"/>
        <v>0</v>
      </c>
      <c r="L33" s="40"/>
      <c r="M33" s="16">
        <f t="shared" si="5"/>
        <v>0</v>
      </c>
      <c r="N33" s="32">
        <f t="shared" si="2"/>
        <v>0</v>
      </c>
    </row>
    <row r="34" spans="1:14" ht="27.75" customHeight="1">
      <c r="A34" s="7" t="e">
        <f>#REF!</f>
        <v>#REF!</v>
      </c>
      <c r="B34" s="7">
        <v>26</v>
      </c>
      <c r="C34" s="7" t="e">
        <f>#REF!</f>
        <v>#REF!</v>
      </c>
      <c r="D34" s="17" t="s">
        <v>33</v>
      </c>
      <c r="E34" s="37">
        <v>3886</v>
      </c>
      <c r="F34" s="37">
        <v>23</v>
      </c>
      <c r="G34" s="15">
        <f t="shared" si="3"/>
        <v>3909</v>
      </c>
      <c r="H34" s="37">
        <v>48</v>
      </c>
      <c r="I34" s="37">
        <v>48</v>
      </c>
      <c r="J34" s="16">
        <f t="shared" si="4"/>
        <v>0</v>
      </c>
      <c r="K34" s="32">
        <f t="shared" si="1"/>
        <v>0</v>
      </c>
      <c r="L34" s="40"/>
      <c r="M34" s="16">
        <f t="shared" si="5"/>
        <v>0</v>
      </c>
      <c r="N34" s="32">
        <f t="shared" si="2"/>
        <v>0</v>
      </c>
    </row>
    <row r="35" spans="1:14" ht="27.75" customHeight="1">
      <c r="A35" s="7" t="e">
        <f>#REF!</f>
        <v>#REF!</v>
      </c>
      <c r="B35" s="7">
        <v>27</v>
      </c>
      <c r="C35" s="7" t="e">
        <f>#REF!</f>
        <v>#REF!</v>
      </c>
      <c r="D35" s="17" t="s">
        <v>34</v>
      </c>
      <c r="E35" s="37">
        <v>1352</v>
      </c>
      <c r="F35" s="37">
        <v>15</v>
      </c>
      <c r="G35" s="15">
        <f t="shared" si="3"/>
        <v>1367</v>
      </c>
      <c r="H35" s="37">
        <v>13</v>
      </c>
      <c r="I35" s="37">
        <v>13</v>
      </c>
      <c r="J35" s="16">
        <f t="shared" si="4"/>
        <v>0</v>
      </c>
      <c r="K35" s="32">
        <f t="shared" si="1"/>
        <v>0</v>
      </c>
      <c r="L35" s="40"/>
      <c r="M35" s="16">
        <f t="shared" si="5"/>
        <v>0</v>
      </c>
      <c r="N35" s="32">
        <f t="shared" si="2"/>
        <v>0</v>
      </c>
    </row>
    <row r="36" spans="1:14" ht="27.75" customHeight="1">
      <c r="A36" s="7" t="e">
        <f>#REF!</f>
        <v>#REF!</v>
      </c>
      <c r="B36" s="7">
        <v>28</v>
      </c>
      <c r="C36" s="7" t="e">
        <f>#REF!</f>
        <v>#REF!</v>
      </c>
      <c r="D36" s="17" t="s">
        <v>35</v>
      </c>
      <c r="E36" s="37">
        <v>4743</v>
      </c>
      <c r="F36" s="37">
        <v>3</v>
      </c>
      <c r="G36" s="15">
        <f t="shared" si="3"/>
        <v>4746</v>
      </c>
      <c r="H36" s="37">
        <v>32</v>
      </c>
      <c r="I36" s="37">
        <v>46</v>
      </c>
      <c r="J36" s="16">
        <f t="shared" si="4"/>
        <v>14</v>
      </c>
      <c r="K36" s="32">
        <f t="shared" si="1"/>
        <v>2.9498525073746311</v>
      </c>
      <c r="L36" s="40"/>
      <c r="M36" s="16">
        <f t="shared" si="5"/>
        <v>14</v>
      </c>
      <c r="N36" s="32">
        <f t="shared" si="2"/>
        <v>2.9498525073746311</v>
      </c>
    </row>
    <row r="37" spans="1:14" ht="27.75" customHeight="1">
      <c r="A37" s="7" t="e">
        <f>#REF!</f>
        <v>#REF!</v>
      </c>
      <c r="B37" s="7">
        <v>29</v>
      </c>
      <c r="C37" s="7" t="e">
        <f>#REF!</f>
        <v>#REF!</v>
      </c>
      <c r="D37" s="17" t="s">
        <v>36</v>
      </c>
      <c r="E37" s="37">
        <v>10205</v>
      </c>
      <c r="F37" s="37">
        <v>8</v>
      </c>
      <c r="G37" s="15">
        <f t="shared" si="3"/>
        <v>10213</v>
      </c>
      <c r="H37" s="37">
        <v>119</v>
      </c>
      <c r="I37" s="37">
        <v>127</v>
      </c>
      <c r="J37" s="16">
        <f t="shared" si="4"/>
        <v>8</v>
      </c>
      <c r="K37" s="32">
        <f t="shared" si="1"/>
        <v>0.78331538235582099</v>
      </c>
      <c r="L37" s="40"/>
      <c r="M37" s="16">
        <f t="shared" si="5"/>
        <v>8</v>
      </c>
      <c r="N37" s="32">
        <f t="shared" si="2"/>
        <v>0.78331538235582099</v>
      </c>
    </row>
    <row r="38" spans="1:14" ht="27.75" customHeight="1">
      <c r="A38" s="7" t="e">
        <f>#REF!</f>
        <v>#REF!</v>
      </c>
      <c r="B38" s="7">
        <v>30</v>
      </c>
      <c r="C38" s="7" t="e">
        <f>#REF!</f>
        <v>#REF!</v>
      </c>
      <c r="D38" s="17" t="s">
        <v>37</v>
      </c>
      <c r="E38" s="37">
        <v>2258</v>
      </c>
      <c r="F38" s="37">
        <v>5</v>
      </c>
      <c r="G38" s="15">
        <f t="shared" si="3"/>
        <v>2263</v>
      </c>
      <c r="H38" s="37">
        <v>25</v>
      </c>
      <c r="I38" s="37">
        <v>26</v>
      </c>
      <c r="J38" s="16">
        <f t="shared" si="4"/>
        <v>1</v>
      </c>
      <c r="K38" s="32">
        <f t="shared" si="1"/>
        <v>0.44189129474149358</v>
      </c>
      <c r="L38" s="40"/>
      <c r="M38" s="16">
        <f t="shared" si="5"/>
        <v>1</v>
      </c>
      <c r="N38" s="32">
        <f t="shared" si="2"/>
        <v>0.44189129474149358</v>
      </c>
    </row>
    <row r="39" spans="1:14" ht="27.75" customHeight="1">
      <c r="A39" s="7" t="e">
        <f>#REF!</f>
        <v>#REF!</v>
      </c>
      <c r="B39" s="7">
        <v>31</v>
      </c>
      <c r="C39" s="7" t="e">
        <f>#REF!</f>
        <v>#REF!</v>
      </c>
      <c r="D39" s="17" t="s">
        <v>38</v>
      </c>
      <c r="E39" s="37">
        <v>2695</v>
      </c>
      <c r="F39" s="37">
        <v>9</v>
      </c>
      <c r="G39" s="15">
        <f t="shared" si="3"/>
        <v>2704</v>
      </c>
      <c r="H39" s="37">
        <v>56</v>
      </c>
      <c r="I39" s="37">
        <v>59</v>
      </c>
      <c r="J39" s="16">
        <f t="shared" si="4"/>
        <v>3</v>
      </c>
      <c r="K39" s="32">
        <f t="shared" si="1"/>
        <v>1.1094674556213018</v>
      </c>
      <c r="L39" s="40"/>
      <c r="M39" s="16">
        <f t="shared" si="5"/>
        <v>3</v>
      </c>
      <c r="N39" s="32">
        <f t="shared" si="2"/>
        <v>1.1094674556213018</v>
      </c>
    </row>
    <row r="40" spans="1:14" ht="27.75" customHeight="1">
      <c r="A40" s="7" t="e">
        <f>#REF!</f>
        <v>#REF!</v>
      </c>
      <c r="B40" s="7">
        <v>32</v>
      </c>
      <c r="C40" s="7" t="e">
        <f>#REF!</f>
        <v>#REF!</v>
      </c>
      <c r="D40" s="17" t="s">
        <v>39</v>
      </c>
      <c r="E40" s="37">
        <v>1464</v>
      </c>
      <c r="F40" s="37">
        <v>0</v>
      </c>
      <c r="G40" s="15">
        <f t="shared" si="3"/>
        <v>1464</v>
      </c>
      <c r="H40" s="37">
        <v>16</v>
      </c>
      <c r="I40" s="37">
        <v>18</v>
      </c>
      <c r="J40" s="16">
        <f t="shared" si="4"/>
        <v>2</v>
      </c>
      <c r="K40" s="32">
        <f t="shared" ref="K40:K71" si="6">J40*1000/G40</f>
        <v>1.3661202185792349</v>
      </c>
      <c r="L40" s="40"/>
      <c r="M40" s="16">
        <f t="shared" si="5"/>
        <v>2</v>
      </c>
      <c r="N40" s="32">
        <f t="shared" ref="N40:N71" si="7">M40*1000/G40</f>
        <v>1.3661202185792349</v>
      </c>
    </row>
    <row r="41" spans="1:14" ht="27.75" customHeight="1">
      <c r="A41" s="7" t="e">
        <f>#REF!</f>
        <v>#REF!</v>
      </c>
      <c r="B41" s="7">
        <v>33</v>
      </c>
      <c r="C41" s="7" t="e">
        <f>#REF!</f>
        <v>#REF!</v>
      </c>
      <c r="D41" s="17" t="s">
        <v>40</v>
      </c>
      <c r="E41" s="37">
        <v>5000</v>
      </c>
      <c r="F41" s="37">
        <v>5</v>
      </c>
      <c r="G41" s="15">
        <f t="shared" ref="G41:G72" si="8">E41+F41</f>
        <v>5005</v>
      </c>
      <c r="H41" s="37">
        <v>71</v>
      </c>
      <c r="I41" s="37">
        <v>72</v>
      </c>
      <c r="J41" s="16">
        <f t="shared" ref="J41:J72" si="9">I41-H41</f>
        <v>1</v>
      </c>
      <c r="K41" s="32">
        <f t="shared" si="6"/>
        <v>0.19980019980019981</v>
      </c>
      <c r="L41" s="40"/>
      <c r="M41" s="16">
        <f t="shared" ref="M41:M72" si="10">J41-L41</f>
        <v>1</v>
      </c>
      <c r="N41" s="32">
        <f t="shared" si="7"/>
        <v>0.19980019980019981</v>
      </c>
    </row>
    <row r="42" spans="1:14" ht="27.75" customHeight="1">
      <c r="A42" s="7" t="e">
        <f>#REF!</f>
        <v>#REF!</v>
      </c>
      <c r="B42" s="7">
        <v>34</v>
      </c>
      <c r="C42" s="7" t="e">
        <f>#REF!</f>
        <v>#REF!</v>
      </c>
      <c r="D42" s="17" t="s">
        <v>41</v>
      </c>
      <c r="E42" s="37">
        <v>5706</v>
      </c>
      <c r="F42" s="37">
        <v>2</v>
      </c>
      <c r="G42" s="15">
        <f t="shared" si="8"/>
        <v>5708</v>
      </c>
      <c r="H42" s="37">
        <v>94</v>
      </c>
      <c r="I42" s="37">
        <v>96</v>
      </c>
      <c r="J42" s="16">
        <f t="shared" si="9"/>
        <v>2</v>
      </c>
      <c r="K42" s="32">
        <f t="shared" si="6"/>
        <v>0.35038542396636302</v>
      </c>
      <c r="L42" s="40"/>
      <c r="M42" s="16">
        <f t="shared" si="10"/>
        <v>2</v>
      </c>
      <c r="N42" s="32">
        <f t="shared" si="7"/>
        <v>0.35038542396636302</v>
      </c>
    </row>
    <row r="43" spans="1:14" ht="27.75" customHeight="1">
      <c r="A43" s="7" t="e">
        <f>#REF!</f>
        <v>#REF!</v>
      </c>
      <c r="B43" s="7">
        <v>35</v>
      </c>
      <c r="C43" s="7" t="e">
        <f>#REF!</f>
        <v>#REF!</v>
      </c>
      <c r="D43" s="17" t="s">
        <v>42</v>
      </c>
      <c r="E43" s="37">
        <v>2119</v>
      </c>
      <c r="F43" s="37">
        <v>9</v>
      </c>
      <c r="G43" s="15">
        <f t="shared" si="8"/>
        <v>2128</v>
      </c>
      <c r="H43" s="37">
        <v>17</v>
      </c>
      <c r="I43" s="37">
        <v>34</v>
      </c>
      <c r="J43" s="16">
        <f t="shared" si="9"/>
        <v>17</v>
      </c>
      <c r="K43" s="32">
        <f t="shared" si="6"/>
        <v>7.988721804511278</v>
      </c>
      <c r="L43" s="40"/>
      <c r="M43" s="16">
        <f t="shared" si="10"/>
        <v>17</v>
      </c>
      <c r="N43" s="32">
        <f t="shared" si="7"/>
        <v>7.988721804511278</v>
      </c>
    </row>
    <row r="44" spans="1:14" ht="27.75" customHeight="1">
      <c r="A44" s="7" t="e">
        <f>#REF!</f>
        <v>#REF!</v>
      </c>
      <c r="B44" s="7">
        <v>36</v>
      </c>
      <c r="C44" s="7" t="e">
        <f>#REF!</f>
        <v>#REF!</v>
      </c>
      <c r="D44" s="17" t="s">
        <v>43</v>
      </c>
      <c r="E44" s="37">
        <v>3915</v>
      </c>
      <c r="F44" s="37">
        <v>2</v>
      </c>
      <c r="G44" s="15">
        <f t="shared" si="8"/>
        <v>3917</v>
      </c>
      <c r="H44" s="37">
        <v>35</v>
      </c>
      <c r="I44" s="37">
        <v>35</v>
      </c>
      <c r="J44" s="16">
        <f t="shared" si="9"/>
        <v>0</v>
      </c>
      <c r="K44" s="32">
        <f t="shared" si="6"/>
        <v>0</v>
      </c>
      <c r="L44" s="40"/>
      <c r="M44" s="16">
        <f t="shared" si="10"/>
        <v>0</v>
      </c>
      <c r="N44" s="32">
        <f t="shared" si="7"/>
        <v>0</v>
      </c>
    </row>
    <row r="45" spans="1:14" ht="27.75" customHeight="1">
      <c r="A45" s="7" t="e">
        <f>#REF!</f>
        <v>#REF!</v>
      </c>
      <c r="B45" s="7">
        <v>37</v>
      </c>
      <c r="C45" s="7" t="e">
        <f>#REF!</f>
        <v>#REF!</v>
      </c>
      <c r="D45" s="17" t="s">
        <v>44</v>
      </c>
      <c r="E45" s="37">
        <v>3906</v>
      </c>
      <c r="F45" s="37">
        <v>36</v>
      </c>
      <c r="G45" s="15">
        <f t="shared" si="8"/>
        <v>3942</v>
      </c>
      <c r="H45" s="37">
        <v>58</v>
      </c>
      <c r="I45" s="37">
        <v>58</v>
      </c>
      <c r="J45" s="16">
        <f t="shared" si="9"/>
        <v>0</v>
      </c>
      <c r="K45" s="32">
        <f t="shared" si="6"/>
        <v>0</v>
      </c>
      <c r="L45" s="40"/>
      <c r="M45" s="16">
        <f t="shared" si="10"/>
        <v>0</v>
      </c>
      <c r="N45" s="32">
        <f t="shared" si="7"/>
        <v>0</v>
      </c>
    </row>
    <row r="46" spans="1:14" ht="27.75" customHeight="1">
      <c r="A46" s="7" t="e">
        <f>#REF!</f>
        <v>#REF!</v>
      </c>
      <c r="B46" s="7">
        <v>38</v>
      </c>
      <c r="C46" s="7" t="e">
        <f>#REF!</f>
        <v>#REF!</v>
      </c>
      <c r="D46" s="17" t="s">
        <v>45</v>
      </c>
      <c r="E46" s="37">
        <v>2960</v>
      </c>
      <c r="F46" s="37">
        <v>14</v>
      </c>
      <c r="G46" s="15">
        <f t="shared" si="8"/>
        <v>2974</v>
      </c>
      <c r="H46" s="37">
        <v>63</v>
      </c>
      <c r="I46" s="37">
        <v>66</v>
      </c>
      <c r="J46" s="16">
        <f t="shared" si="9"/>
        <v>3</v>
      </c>
      <c r="K46" s="32">
        <f t="shared" si="6"/>
        <v>1.0087424344317417</v>
      </c>
      <c r="L46" s="40"/>
      <c r="M46" s="16">
        <f t="shared" si="10"/>
        <v>3</v>
      </c>
      <c r="N46" s="32">
        <f t="shared" si="7"/>
        <v>1.0087424344317417</v>
      </c>
    </row>
    <row r="47" spans="1:14" ht="27.75" customHeight="1">
      <c r="A47" s="7" t="e">
        <f>#REF!</f>
        <v>#REF!</v>
      </c>
      <c r="B47" s="7">
        <v>39</v>
      </c>
      <c r="C47" s="7" t="e">
        <f>#REF!</f>
        <v>#REF!</v>
      </c>
      <c r="D47" s="17" t="s">
        <v>46</v>
      </c>
      <c r="E47" s="37">
        <v>9427</v>
      </c>
      <c r="F47" s="37">
        <v>24</v>
      </c>
      <c r="G47" s="15">
        <f t="shared" si="8"/>
        <v>9451</v>
      </c>
      <c r="H47" s="37">
        <v>297</v>
      </c>
      <c r="I47" s="37">
        <v>297</v>
      </c>
      <c r="J47" s="16">
        <f t="shared" si="9"/>
        <v>0</v>
      </c>
      <c r="K47" s="32">
        <f t="shared" si="6"/>
        <v>0</v>
      </c>
      <c r="L47" s="40"/>
      <c r="M47" s="16">
        <f t="shared" si="10"/>
        <v>0</v>
      </c>
      <c r="N47" s="32">
        <f t="shared" si="7"/>
        <v>0</v>
      </c>
    </row>
    <row r="48" spans="1:14" ht="27.75" customHeight="1">
      <c r="A48" s="7" t="e">
        <f>#REF!</f>
        <v>#REF!</v>
      </c>
      <c r="B48" s="7">
        <v>40</v>
      </c>
      <c r="C48" s="7" t="e">
        <f>#REF!</f>
        <v>#REF!</v>
      </c>
      <c r="D48" s="17" t="s">
        <v>47</v>
      </c>
      <c r="E48" s="37">
        <v>3265</v>
      </c>
      <c r="F48" s="37">
        <v>5</v>
      </c>
      <c r="G48" s="15">
        <f t="shared" si="8"/>
        <v>3270</v>
      </c>
      <c r="H48" s="37">
        <v>40</v>
      </c>
      <c r="I48" s="37">
        <v>40</v>
      </c>
      <c r="J48" s="16">
        <f t="shared" si="9"/>
        <v>0</v>
      </c>
      <c r="K48" s="32">
        <f t="shared" si="6"/>
        <v>0</v>
      </c>
      <c r="L48" s="40"/>
      <c r="M48" s="16">
        <f t="shared" si="10"/>
        <v>0</v>
      </c>
      <c r="N48" s="32">
        <f t="shared" si="7"/>
        <v>0</v>
      </c>
    </row>
    <row r="49" spans="1:14" ht="27.75" customHeight="1">
      <c r="A49" s="7" t="e">
        <f>#REF!</f>
        <v>#REF!</v>
      </c>
      <c r="B49" s="7">
        <v>41</v>
      </c>
      <c r="C49" s="7" t="e">
        <f>#REF!</f>
        <v>#REF!</v>
      </c>
      <c r="D49" s="17" t="s">
        <v>48</v>
      </c>
      <c r="E49" s="37">
        <v>1668</v>
      </c>
      <c r="F49" s="37">
        <v>8</v>
      </c>
      <c r="G49" s="15">
        <f t="shared" si="8"/>
        <v>1676</v>
      </c>
      <c r="H49" s="37">
        <v>19</v>
      </c>
      <c r="I49" s="37">
        <v>20</v>
      </c>
      <c r="J49" s="16">
        <f t="shared" si="9"/>
        <v>1</v>
      </c>
      <c r="K49" s="32">
        <f t="shared" si="6"/>
        <v>0.59665871121718372</v>
      </c>
      <c r="L49" s="40"/>
      <c r="M49" s="16">
        <f t="shared" si="10"/>
        <v>1</v>
      </c>
      <c r="N49" s="32">
        <f t="shared" si="7"/>
        <v>0.59665871121718372</v>
      </c>
    </row>
    <row r="50" spans="1:14" ht="27.75" customHeight="1">
      <c r="A50" s="7" t="e">
        <f>#REF!</f>
        <v>#REF!</v>
      </c>
      <c r="B50" s="7">
        <v>42</v>
      </c>
      <c r="C50" s="7" t="e">
        <f>#REF!</f>
        <v>#REF!</v>
      </c>
      <c r="D50" s="17" t="s">
        <v>49</v>
      </c>
      <c r="E50" s="37">
        <v>5709</v>
      </c>
      <c r="F50" s="37">
        <v>6</v>
      </c>
      <c r="G50" s="15">
        <f t="shared" si="8"/>
        <v>5715</v>
      </c>
      <c r="H50" s="37">
        <v>52</v>
      </c>
      <c r="I50" s="37">
        <v>54</v>
      </c>
      <c r="J50" s="16">
        <f t="shared" si="9"/>
        <v>2</v>
      </c>
      <c r="K50" s="32">
        <f t="shared" si="6"/>
        <v>0.34995625546806647</v>
      </c>
      <c r="L50" s="40"/>
      <c r="M50" s="16">
        <f t="shared" si="10"/>
        <v>2</v>
      </c>
      <c r="N50" s="32">
        <f t="shared" si="7"/>
        <v>0.34995625546806647</v>
      </c>
    </row>
    <row r="51" spans="1:14" ht="27.75" customHeight="1">
      <c r="A51" s="7" t="e">
        <f>#REF!</f>
        <v>#REF!</v>
      </c>
      <c r="B51" s="7">
        <v>43</v>
      </c>
      <c r="C51" s="7" t="e">
        <f>#REF!</f>
        <v>#REF!</v>
      </c>
      <c r="D51" s="17" t="s">
        <v>50</v>
      </c>
      <c r="E51" s="37">
        <v>2566</v>
      </c>
      <c r="F51" s="37">
        <v>12</v>
      </c>
      <c r="G51" s="15">
        <f t="shared" si="8"/>
        <v>2578</v>
      </c>
      <c r="H51" s="37">
        <v>25</v>
      </c>
      <c r="I51" s="37">
        <v>25</v>
      </c>
      <c r="J51" s="16">
        <f t="shared" si="9"/>
        <v>0</v>
      </c>
      <c r="K51" s="32">
        <f t="shared" si="6"/>
        <v>0</v>
      </c>
      <c r="L51" s="40"/>
      <c r="M51" s="16">
        <f t="shared" si="10"/>
        <v>0</v>
      </c>
      <c r="N51" s="32">
        <f t="shared" si="7"/>
        <v>0</v>
      </c>
    </row>
    <row r="52" spans="1:14" ht="27.75" customHeight="1">
      <c r="A52" s="7" t="e">
        <f>#REF!</f>
        <v>#REF!</v>
      </c>
      <c r="B52" s="7">
        <v>44</v>
      </c>
      <c r="C52" s="7" t="e">
        <f>#REF!</f>
        <v>#REF!</v>
      </c>
      <c r="D52" s="17" t="s">
        <v>51</v>
      </c>
      <c r="E52" s="37">
        <v>2630</v>
      </c>
      <c r="F52" s="37">
        <v>4</v>
      </c>
      <c r="G52" s="15">
        <f t="shared" si="8"/>
        <v>2634</v>
      </c>
      <c r="H52" s="37">
        <v>36</v>
      </c>
      <c r="I52" s="37">
        <v>36</v>
      </c>
      <c r="J52" s="16">
        <f t="shared" si="9"/>
        <v>0</v>
      </c>
      <c r="K52" s="32">
        <f t="shared" si="6"/>
        <v>0</v>
      </c>
      <c r="L52" s="40"/>
      <c r="M52" s="16">
        <f t="shared" si="10"/>
        <v>0</v>
      </c>
      <c r="N52" s="32">
        <f t="shared" si="7"/>
        <v>0</v>
      </c>
    </row>
    <row r="53" spans="1:14" ht="27.75" customHeight="1">
      <c r="A53" s="7" t="e">
        <f>#REF!</f>
        <v>#REF!</v>
      </c>
      <c r="B53" s="7">
        <v>45</v>
      </c>
      <c r="C53" s="7" t="e">
        <f>#REF!</f>
        <v>#REF!</v>
      </c>
      <c r="D53" s="17" t="s">
        <v>52</v>
      </c>
      <c r="E53" s="37">
        <v>15840</v>
      </c>
      <c r="F53" s="37">
        <v>104</v>
      </c>
      <c r="G53" s="15">
        <f t="shared" si="8"/>
        <v>15944</v>
      </c>
      <c r="H53" s="37">
        <v>614</v>
      </c>
      <c r="I53" s="37">
        <v>637</v>
      </c>
      <c r="J53" s="16">
        <f t="shared" si="9"/>
        <v>23</v>
      </c>
      <c r="K53" s="32">
        <f t="shared" si="6"/>
        <v>1.442548921224285</v>
      </c>
      <c r="L53" s="40"/>
      <c r="M53" s="16">
        <f t="shared" si="10"/>
        <v>23</v>
      </c>
      <c r="N53" s="32">
        <f t="shared" si="7"/>
        <v>1.442548921224285</v>
      </c>
    </row>
    <row r="54" spans="1:14" ht="27.75" customHeight="1">
      <c r="A54" s="7" t="e">
        <f>#REF!</f>
        <v>#REF!</v>
      </c>
      <c r="B54" s="7">
        <v>46</v>
      </c>
      <c r="C54" s="7" t="e">
        <f>#REF!</f>
        <v>#REF!</v>
      </c>
      <c r="D54" s="17" t="s">
        <v>53</v>
      </c>
      <c r="E54" s="37">
        <v>2977</v>
      </c>
      <c r="F54" s="37">
        <v>4</v>
      </c>
      <c r="G54" s="15">
        <f t="shared" si="8"/>
        <v>2981</v>
      </c>
      <c r="H54" s="37">
        <v>91</v>
      </c>
      <c r="I54" s="37">
        <v>94</v>
      </c>
      <c r="J54" s="16">
        <f t="shared" si="9"/>
        <v>3</v>
      </c>
      <c r="K54" s="32">
        <f t="shared" si="6"/>
        <v>1.0063737001006374</v>
      </c>
      <c r="L54" s="40"/>
      <c r="M54" s="16">
        <f t="shared" si="10"/>
        <v>3</v>
      </c>
      <c r="N54" s="32">
        <f t="shared" si="7"/>
        <v>1.0063737001006374</v>
      </c>
    </row>
    <row r="55" spans="1:14" ht="27.75" customHeight="1">
      <c r="A55" s="7" t="e">
        <f>#REF!</f>
        <v>#REF!</v>
      </c>
      <c r="B55" s="7">
        <v>47</v>
      </c>
      <c r="C55" s="7" t="e">
        <f>#REF!</f>
        <v>#REF!</v>
      </c>
      <c r="D55" s="17" t="s">
        <v>54</v>
      </c>
      <c r="E55" s="37">
        <v>5863</v>
      </c>
      <c r="F55" s="37">
        <v>10</v>
      </c>
      <c r="G55" s="15">
        <f t="shared" si="8"/>
        <v>5873</v>
      </c>
      <c r="H55" s="37">
        <v>83</v>
      </c>
      <c r="I55" s="37">
        <v>83</v>
      </c>
      <c r="J55" s="16">
        <f t="shared" si="9"/>
        <v>0</v>
      </c>
      <c r="K55" s="32">
        <f t="shared" si="6"/>
        <v>0</v>
      </c>
      <c r="L55" s="40"/>
      <c r="M55" s="16">
        <f t="shared" si="10"/>
        <v>0</v>
      </c>
      <c r="N55" s="32">
        <f t="shared" si="7"/>
        <v>0</v>
      </c>
    </row>
    <row r="56" spans="1:14" ht="27.75" customHeight="1">
      <c r="A56" s="7" t="e">
        <f>#REF!</f>
        <v>#REF!</v>
      </c>
      <c r="B56" s="7">
        <v>48</v>
      </c>
      <c r="C56" s="7" t="e">
        <f>#REF!</f>
        <v>#REF!</v>
      </c>
      <c r="D56" s="17" t="s">
        <v>55</v>
      </c>
      <c r="E56" s="37">
        <v>1651</v>
      </c>
      <c r="F56" s="37">
        <v>3</v>
      </c>
      <c r="G56" s="15">
        <f t="shared" si="8"/>
        <v>1654</v>
      </c>
      <c r="H56" s="37">
        <v>22</v>
      </c>
      <c r="I56" s="37">
        <v>23</v>
      </c>
      <c r="J56" s="16">
        <f t="shared" si="9"/>
        <v>1</v>
      </c>
      <c r="K56" s="32">
        <f t="shared" si="6"/>
        <v>0.60459492140266025</v>
      </c>
      <c r="L56" s="40"/>
      <c r="M56" s="16">
        <f t="shared" si="10"/>
        <v>1</v>
      </c>
      <c r="N56" s="32">
        <f t="shared" si="7"/>
        <v>0.60459492140266025</v>
      </c>
    </row>
    <row r="57" spans="1:14" ht="27.75" customHeight="1">
      <c r="A57" s="7" t="e">
        <f>#REF!</f>
        <v>#REF!</v>
      </c>
      <c r="B57" s="7">
        <v>49</v>
      </c>
      <c r="C57" s="7" t="e">
        <f>#REF!</f>
        <v>#REF!</v>
      </c>
      <c r="D57" s="17" t="s">
        <v>56</v>
      </c>
      <c r="E57" s="37">
        <v>5715</v>
      </c>
      <c r="F57" s="37">
        <v>10</v>
      </c>
      <c r="G57" s="15">
        <f t="shared" si="8"/>
        <v>5725</v>
      </c>
      <c r="H57" s="37">
        <v>77</v>
      </c>
      <c r="I57" s="37">
        <v>86</v>
      </c>
      <c r="J57" s="16">
        <f t="shared" si="9"/>
        <v>9</v>
      </c>
      <c r="K57" s="32">
        <f t="shared" si="6"/>
        <v>1.5720524017467248</v>
      </c>
      <c r="L57" s="40"/>
      <c r="M57" s="16">
        <f t="shared" si="10"/>
        <v>9</v>
      </c>
      <c r="N57" s="32">
        <f t="shared" si="7"/>
        <v>1.5720524017467248</v>
      </c>
    </row>
    <row r="58" spans="1:14" ht="27.75" customHeight="1">
      <c r="A58" s="7" t="e">
        <f>#REF!</f>
        <v>#REF!</v>
      </c>
      <c r="B58" s="7">
        <v>50</v>
      </c>
      <c r="C58" s="7" t="e">
        <f>#REF!</f>
        <v>#REF!</v>
      </c>
      <c r="D58" s="17" t="s">
        <v>57</v>
      </c>
      <c r="E58" s="37">
        <v>7970</v>
      </c>
      <c r="F58" s="37">
        <v>17</v>
      </c>
      <c r="G58" s="15">
        <f t="shared" si="8"/>
        <v>7987</v>
      </c>
      <c r="H58" s="37">
        <v>251</v>
      </c>
      <c r="I58" s="37">
        <v>252</v>
      </c>
      <c r="J58" s="16">
        <f t="shared" si="9"/>
        <v>1</v>
      </c>
      <c r="K58" s="32">
        <f t="shared" si="6"/>
        <v>0.12520345561537499</v>
      </c>
      <c r="L58" s="40"/>
      <c r="M58" s="16">
        <f t="shared" si="10"/>
        <v>1</v>
      </c>
      <c r="N58" s="32">
        <f t="shared" si="7"/>
        <v>0.12520345561537499</v>
      </c>
    </row>
    <row r="59" spans="1:14" ht="27.75" customHeight="1">
      <c r="A59" s="7" t="e">
        <f>#REF!</f>
        <v>#REF!</v>
      </c>
      <c r="B59" s="7">
        <v>51</v>
      </c>
      <c r="C59" s="7" t="e">
        <f>#REF!</f>
        <v>#REF!</v>
      </c>
      <c r="D59" s="17" t="s">
        <v>58</v>
      </c>
      <c r="E59" s="37">
        <v>6594</v>
      </c>
      <c r="F59" s="37">
        <v>28</v>
      </c>
      <c r="G59" s="15">
        <f t="shared" si="8"/>
        <v>6622</v>
      </c>
      <c r="H59" s="37">
        <v>46</v>
      </c>
      <c r="I59" s="37">
        <v>46</v>
      </c>
      <c r="J59" s="16">
        <f t="shared" si="9"/>
        <v>0</v>
      </c>
      <c r="K59" s="32">
        <f t="shared" si="6"/>
        <v>0</v>
      </c>
      <c r="L59" s="40"/>
      <c r="M59" s="16">
        <f t="shared" si="10"/>
        <v>0</v>
      </c>
      <c r="N59" s="32">
        <f t="shared" si="7"/>
        <v>0</v>
      </c>
    </row>
    <row r="60" spans="1:14" ht="27.75" customHeight="1">
      <c r="A60" s="7" t="e">
        <f>#REF!</f>
        <v>#REF!</v>
      </c>
      <c r="B60" s="7">
        <v>52</v>
      </c>
      <c r="C60" s="7" t="e">
        <f>#REF!</f>
        <v>#REF!</v>
      </c>
      <c r="D60" s="17" t="s">
        <v>59</v>
      </c>
      <c r="E60" s="37">
        <v>1624</v>
      </c>
      <c r="F60" s="37">
        <v>2</v>
      </c>
      <c r="G60" s="15">
        <f t="shared" si="8"/>
        <v>1626</v>
      </c>
      <c r="H60" s="37">
        <v>26</v>
      </c>
      <c r="I60" s="37">
        <v>29</v>
      </c>
      <c r="J60" s="16">
        <f t="shared" si="9"/>
        <v>3</v>
      </c>
      <c r="K60" s="32">
        <f t="shared" si="6"/>
        <v>1.8450184501845019</v>
      </c>
      <c r="L60" s="40"/>
      <c r="M60" s="16">
        <f t="shared" si="10"/>
        <v>3</v>
      </c>
      <c r="N60" s="32">
        <f t="shared" si="7"/>
        <v>1.8450184501845019</v>
      </c>
    </row>
    <row r="61" spans="1:14" ht="27.75" customHeight="1">
      <c r="A61" s="7" t="e">
        <f>#REF!</f>
        <v>#REF!</v>
      </c>
      <c r="B61" s="7">
        <v>53</v>
      </c>
      <c r="C61" s="7" t="e">
        <f>#REF!</f>
        <v>#REF!</v>
      </c>
      <c r="D61" s="17" t="s">
        <v>60</v>
      </c>
      <c r="E61" s="37">
        <v>3884</v>
      </c>
      <c r="F61" s="37">
        <v>43</v>
      </c>
      <c r="G61" s="15">
        <f t="shared" si="8"/>
        <v>3927</v>
      </c>
      <c r="H61" s="37">
        <v>70</v>
      </c>
      <c r="I61" s="37">
        <v>72</v>
      </c>
      <c r="J61" s="16">
        <f t="shared" si="9"/>
        <v>2</v>
      </c>
      <c r="K61" s="32">
        <f t="shared" si="6"/>
        <v>0.50929462694168581</v>
      </c>
      <c r="L61" s="44">
        <v>2</v>
      </c>
      <c r="M61" s="16">
        <f t="shared" si="10"/>
        <v>0</v>
      </c>
      <c r="N61" s="32">
        <f t="shared" si="7"/>
        <v>0</v>
      </c>
    </row>
    <row r="62" spans="1:14" ht="27.75" customHeight="1">
      <c r="A62" s="7" t="e">
        <f>#REF!</f>
        <v>#REF!</v>
      </c>
      <c r="B62" s="7">
        <v>54</v>
      </c>
      <c r="C62" s="7" t="e">
        <f>#REF!</f>
        <v>#REF!</v>
      </c>
      <c r="D62" s="17" t="s">
        <v>61</v>
      </c>
      <c r="E62" s="37">
        <v>6014</v>
      </c>
      <c r="F62" s="37">
        <v>12</v>
      </c>
      <c r="G62" s="15">
        <f t="shared" si="8"/>
        <v>6026</v>
      </c>
      <c r="H62" s="37">
        <v>30</v>
      </c>
      <c r="I62" s="37">
        <v>30</v>
      </c>
      <c r="J62" s="16">
        <f t="shared" si="9"/>
        <v>0</v>
      </c>
      <c r="K62" s="32">
        <f t="shared" si="6"/>
        <v>0</v>
      </c>
      <c r="L62" s="40"/>
      <c r="M62" s="16">
        <f t="shared" si="10"/>
        <v>0</v>
      </c>
      <c r="N62" s="32">
        <f t="shared" si="7"/>
        <v>0</v>
      </c>
    </row>
    <row r="63" spans="1:14" ht="27.75" customHeight="1">
      <c r="A63" s="7" t="e">
        <f>#REF!</f>
        <v>#REF!</v>
      </c>
      <c r="B63" s="7">
        <v>55</v>
      </c>
      <c r="C63" s="7" t="e">
        <f>#REF!</f>
        <v>#REF!</v>
      </c>
      <c r="D63" s="17" t="s">
        <v>62</v>
      </c>
      <c r="E63" s="37">
        <v>23998</v>
      </c>
      <c r="F63" s="37">
        <v>211</v>
      </c>
      <c r="G63" s="15">
        <f t="shared" si="8"/>
        <v>24209</v>
      </c>
      <c r="H63" s="37">
        <v>1225</v>
      </c>
      <c r="I63" s="37">
        <v>1302</v>
      </c>
      <c r="J63" s="16">
        <f t="shared" si="9"/>
        <v>77</v>
      </c>
      <c r="K63" s="32">
        <f t="shared" si="6"/>
        <v>3.180635300921145</v>
      </c>
      <c r="L63" s="40"/>
      <c r="M63" s="16">
        <f t="shared" si="10"/>
        <v>77</v>
      </c>
      <c r="N63" s="32">
        <f t="shared" si="7"/>
        <v>3.180635300921145</v>
      </c>
    </row>
    <row r="64" spans="1:14" ht="27.75" customHeight="1">
      <c r="A64" s="7" t="e">
        <f>#REF!</f>
        <v>#REF!</v>
      </c>
      <c r="B64" s="7">
        <v>56</v>
      </c>
      <c r="C64" s="7" t="e">
        <f>#REF!</f>
        <v>#REF!</v>
      </c>
      <c r="D64" s="17" t="s">
        <v>63</v>
      </c>
      <c r="E64" s="37">
        <v>4198</v>
      </c>
      <c r="F64" s="37">
        <v>27</v>
      </c>
      <c r="G64" s="15">
        <f t="shared" si="8"/>
        <v>4225</v>
      </c>
      <c r="H64" s="37">
        <v>93</v>
      </c>
      <c r="I64" s="37">
        <v>95</v>
      </c>
      <c r="J64" s="16">
        <f t="shared" si="9"/>
        <v>2</v>
      </c>
      <c r="K64" s="32">
        <f t="shared" si="6"/>
        <v>0.47337278106508873</v>
      </c>
      <c r="L64" s="40"/>
      <c r="M64" s="16">
        <f t="shared" si="10"/>
        <v>2</v>
      </c>
      <c r="N64" s="32">
        <f t="shared" si="7"/>
        <v>0.47337278106508873</v>
      </c>
    </row>
    <row r="65" spans="1:14" ht="27.75" customHeight="1">
      <c r="A65" s="7" t="e">
        <f>#REF!</f>
        <v>#REF!</v>
      </c>
      <c r="B65" s="7">
        <v>57</v>
      </c>
      <c r="C65" s="7" t="e">
        <f>#REF!</f>
        <v>#REF!</v>
      </c>
      <c r="D65" s="17" t="s">
        <v>64</v>
      </c>
      <c r="E65" s="37">
        <v>3695</v>
      </c>
      <c r="F65" s="37">
        <v>12</v>
      </c>
      <c r="G65" s="15">
        <f t="shared" si="8"/>
        <v>3707</v>
      </c>
      <c r="H65" s="37">
        <v>42</v>
      </c>
      <c r="I65" s="37">
        <v>43</v>
      </c>
      <c r="J65" s="16">
        <f t="shared" si="9"/>
        <v>1</v>
      </c>
      <c r="K65" s="32">
        <f t="shared" si="6"/>
        <v>0.26975991367682761</v>
      </c>
      <c r="L65" s="40"/>
      <c r="M65" s="16">
        <f t="shared" si="10"/>
        <v>1</v>
      </c>
      <c r="N65" s="32">
        <f t="shared" si="7"/>
        <v>0.26975991367682761</v>
      </c>
    </row>
    <row r="66" spans="1:14" ht="27.75" customHeight="1">
      <c r="A66" s="7" t="e">
        <f>#REF!</f>
        <v>#REF!</v>
      </c>
      <c r="B66" s="7">
        <v>58</v>
      </c>
      <c r="C66" s="7" t="e">
        <f>#REF!</f>
        <v>#REF!</v>
      </c>
      <c r="D66" s="17" t="s">
        <v>65</v>
      </c>
      <c r="E66" s="37">
        <v>5128</v>
      </c>
      <c r="F66" s="37">
        <v>34</v>
      </c>
      <c r="G66" s="15">
        <f t="shared" si="8"/>
        <v>5162</v>
      </c>
      <c r="H66" s="37">
        <v>82</v>
      </c>
      <c r="I66" s="37">
        <v>82</v>
      </c>
      <c r="J66" s="16">
        <f t="shared" si="9"/>
        <v>0</v>
      </c>
      <c r="K66" s="32">
        <f t="shared" si="6"/>
        <v>0</v>
      </c>
      <c r="L66" s="40"/>
      <c r="M66" s="16">
        <f t="shared" si="10"/>
        <v>0</v>
      </c>
      <c r="N66" s="32">
        <f t="shared" si="7"/>
        <v>0</v>
      </c>
    </row>
    <row r="67" spans="1:14" ht="27.75" customHeight="1">
      <c r="A67" s="7" t="e">
        <f>#REF!</f>
        <v>#REF!</v>
      </c>
      <c r="B67" s="7">
        <v>59</v>
      </c>
      <c r="C67" s="7" t="e">
        <f>#REF!</f>
        <v>#REF!</v>
      </c>
      <c r="D67" s="17" t="s">
        <v>66</v>
      </c>
      <c r="E67" s="37">
        <v>8756</v>
      </c>
      <c r="F67" s="37">
        <v>9</v>
      </c>
      <c r="G67" s="15">
        <f t="shared" si="8"/>
        <v>8765</v>
      </c>
      <c r="H67" s="37">
        <v>17</v>
      </c>
      <c r="I67" s="37">
        <v>17</v>
      </c>
      <c r="J67" s="16">
        <f t="shared" si="9"/>
        <v>0</v>
      </c>
      <c r="K67" s="32">
        <f t="shared" si="6"/>
        <v>0</v>
      </c>
      <c r="L67" s="40"/>
      <c r="M67" s="16">
        <f t="shared" si="10"/>
        <v>0</v>
      </c>
      <c r="N67" s="32">
        <f t="shared" si="7"/>
        <v>0</v>
      </c>
    </row>
    <row r="68" spans="1:14" ht="27.75" customHeight="1">
      <c r="A68" s="7" t="e">
        <f>#REF!</f>
        <v>#REF!</v>
      </c>
      <c r="B68" s="7">
        <v>60</v>
      </c>
      <c r="C68" s="7" t="e">
        <f>#REF!</f>
        <v>#REF!</v>
      </c>
      <c r="D68" s="17" t="s">
        <v>67</v>
      </c>
      <c r="E68" s="37">
        <v>5397</v>
      </c>
      <c r="F68" s="37">
        <v>5</v>
      </c>
      <c r="G68" s="15">
        <f t="shared" si="8"/>
        <v>5402</v>
      </c>
      <c r="H68" s="37">
        <v>89</v>
      </c>
      <c r="I68" s="37">
        <v>91</v>
      </c>
      <c r="J68" s="16">
        <f t="shared" si="9"/>
        <v>2</v>
      </c>
      <c r="K68" s="32">
        <f t="shared" si="6"/>
        <v>0.37023324694557569</v>
      </c>
      <c r="L68" s="40"/>
      <c r="M68" s="16">
        <f t="shared" si="10"/>
        <v>2</v>
      </c>
      <c r="N68" s="32">
        <f t="shared" si="7"/>
        <v>0.37023324694557569</v>
      </c>
    </row>
    <row r="69" spans="1:14" ht="27.75" customHeight="1">
      <c r="A69" s="7" t="e">
        <f>#REF!</f>
        <v>#REF!</v>
      </c>
      <c r="B69" s="7">
        <v>61</v>
      </c>
      <c r="C69" s="7" t="e">
        <f>#REF!</f>
        <v>#REF!</v>
      </c>
      <c r="D69" s="17" t="s">
        <v>68</v>
      </c>
      <c r="E69" s="37">
        <v>3045</v>
      </c>
      <c r="F69" s="37">
        <v>11</v>
      </c>
      <c r="G69" s="15">
        <f t="shared" si="8"/>
        <v>3056</v>
      </c>
      <c r="H69" s="37">
        <v>77</v>
      </c>
      <c r="I69" s="37">
        <v>78</v>
      </c>
      <c r="J69" s="16">
        <f t="shared" si="9"/>
        <v>1</v>
      </c>
      <c r="K69" s="32">
        <f t="shared" si="6"/>
        <v>0.32722513089005234</v>
      </c>
      <c r="L69" s="40"/>
      <c r="M69" s="16">
        <f t="shared" si="10"/>
        <v>1</v>
      </c>
      <c r="N69" s="32">
        <f t="shared" si="7"/>
        <v>0.32722513089005234</v>
      </c>
    </row>
    <row r="70" spans="1:14" ht="27.75" customHeight="1">
      <c r="A70" s="7" t="e">
        <f>#REF!</f>
        <v>#REF!</v>
      </c>
      <c r="B70" s="7">
        <v>62</v>
      </c>
      <c r="C70" s="7" t="e">
        <f>#REF!</f>
        <v>#REF!</v>
      </c>
      <c r="D70" s="17" t="s">
        <v>69</v>
      </c>
      <c r="E70" s="37">
        <v>3612</v>
      </c>
      <c r="F70" s="37">
        <v>32</v>
      </c>
      <c r="G70" s="15">
        <f t="shared" si="8"/>
        <v>3644</v>
      </c>
      <c r="H70" s="37">
        <v>31</v>
      </c>
      <c r="I70" s="37">
        <v>32</v>
      </c>
      <c r="J70" s="16">
        <f t="shared" si="9"/>
        <v>1</v>
      </c>
      <c r="K70" s="32">
        <f t="shared" si="6"/>
        <v>0.27442371020856204</v>
      </c>
      <c r="L70" s="40"/>
      <c r="M70" s="16">
        <f t="shared" si="10"/>
        <v>1</v>
      </c>
      <c r="N70" s="32">
        <f t="shared" si="7"/>
        <v>0.27442371020856204</v>
      </c>
    </row>
    <row r="71" spans="1:14" ht="27.75" customHeight="1">
      <c r="A71" s="7" t="e">
        <f>#REF!</f>
        <v>#REF!</v>
      </c>
      <c r="B71" s="7">
        <v>63</v>
      </c>
      <c r="C71" s="7" t="e">
        <f>#REF!</f>
        <v>#REF!</v>
      </c>
      <c r="D71" s="17" t="s">
        <v>70</v>
      </c>
      <c r="E71" s="37">
        <v>3434</v>
      </c>
      <c r="F71" s="37">
        <v>3</v>
      </c>
      <c r="G71" s="15">
        <f t="shared" si="8"/>
        <v>3437</v>
      </c>
      <c r="H71" s="37">
        <v>27</v>
      </c>
      <c r="I71" s="37">
        <v>29</v>
      </c>
      <c r="J71" s="16">
        <f t="shared" si="9"/>
        <v>2</v>
      </c>
      <c r="K71" s="32">
        <f t="shared" si="6"/>
        <v>0.58190282222868783</v>
      </c>
      <c r="L71" s="40"/>
      <c r="M71" s="16">
        <f t="shared" si="10"/>
        <v>2</v>
      </c>
      <c r="N71" s="32">
        <f t="shared" si="7"/>
        <v>0.58190282222868783</v>
      </c>
    </row>
    <row r="72" spans="1:14" ht="27.75" customHeight="1">
      <c r="A72" s="7" t="e">
        <f>#REF!</f>
        <v>#REF!</v>
      </c>
      <c r="B72" s="7">
        <v>64</v>
      </c>
      <c r="C72" s="7" t="e">
        <f>#REF!</f>
        <v>#REF!</v>
      </c>
      <c r="D72" s="17" t="s">
        <v>71</v>
      </c>
      <c r="E72" s="37">
        <v>7527</v>
      </c>
      <c r="F72" s="37">
        <v>21</v>
      </c>
      <c r="G72" s="15">
        <f t="shared" si="8"/>
        <v>7548</v>
      </c>
      <c r="H72" s="37">
        <v>61</v>
      </c>
      <c r="I72" s="37">
        <v>62</v>
      </c>
      <c r="J72" s="16">
        <f t="shared" si="9"/>
        <v>1</v>
      </c>
      <c r="K72" s="32">
        <f t="shared" ref="K72:K103" si="11">J72*1000/G72</f>
        <v>0.13248542660307366</v>
      </c>
      <c r="L72" s="40"/>
      <c r="M72" s="16">
        <f t="shared" si="10"/>
        <v>1</v>
      </c>
      <c r="N72" s="32">
        <f t="shared" ref="N72:N103" si="12">M72*1000/G72</f>
        <v>0.13248542660307366</v>
      </c>
    </row>
    <row r="73" spans="1:14" ht="27.75" customHeight="1">
      <c r="A73" s="7" t="e">
        <f>#REF!</f>
        <v>#REF!</v>
      </c>
      <c r="B73" s="7">
        <v>65</v>
      </c>
      <c r="C73" s="7" t="e">
        <f>#REF!</f>
        <v>#REF!</v>
      </c>
      <c r="D73" s="17" t="s">
        <v>72</v>
      </c>
      <c r="E73" s="37">
        <v>8515</v>
      </c>
      <c r="F73" s="37">
        <v>47</v>
      </c>
      <c r="G73" s="15">
        <f t="shared" ref="G73:G104" si="13">E73+F73</f>
        <v>8562</v>
      </c>
      <c r="H73" s="37">
        <v>305</v>
      </c>
      <c r="I73" s="37">
        <v>313</v>
      </c>
      <c r="J73" s="16">
        <f t="shared" ref="J73:J104" si="14">I73-H73</f>
        <v>8</v>
      </c>
      <c r="K73" s="32">
        <f t="shared" si="11"/>
        <v>0.93436113057696801</v>
      </c>
      <c r="L73" s="44">
        <v>8</v>
      </c>
      <c r="M73" s="16">
        <f t="shared" ref="M73:M104" si="15">J73-L73</f>
        <v>0</v>
      </c>
      <c r="N73" s="32">
        <f t="shared" si="12"/>
        <v>0</v>
      </c>
    </row>
    <row r="74" spans="1:14" ht="27.75" customHeight="1">
      <c r="A74" s="7" t="e">
        <f>#REF!</f>
        <v>#REF!</v>
      </c>
      <c r="B74" s="7">
        <v>66</v>
      </c>
      <c r="C74" s="7" t="e">
        <f>#REF!</f>
        <v>#REF!</v>
      </c>
      <c r="D74" s="17" t="s">
        <v>73</v>
      </c>
      <c r="E74" s="37">
        <v>6003</v>
      </c>
      <c r="F74" s="37">
        <v>41</v>
      </c>
      <c r="G74" s="15">
        <f t="shared" si="13"/>
        <v>6044</v>
      </c>
      <c r="H74" s="37">
        <v>98</v>
      </c>
      <c r="I74" s="37">
        <v>98</v>
      </c>
      <c r="J74" s="16">
        <f t="shared" si="14"/>
        <v>0</v>
      </c>
      <c r="K74" s="32">
        <f t="shared" si="11"/>
        <v>0</v>
      </c>
      <c r="L74" s="40"/>
      <c r="M74" s="16">
        <f t="shared" si="15"/>
        <v>0</v>
      </c>
      <c r="N74" s="32">
        <f t="shared" si="12"/>
        <v>0</v>
      </c>
    </row>
    <row r="75" spans="1:14" ht="27.75" customHeight="1">
      <c r="A75" s="7" t="e">
        <f>#REF!</f>
        <v>#REF!</v>
      </c>
      <c r="B75" s="7">
        <v>67</v>
      </c>
      <c r="C75" s="7" t="e">
        <f>#REF!</f>
        <v>#REF!</v>
      </c>
      <c r="D75" s="17" t="s">
        <v>74</v>
      </c>
      <c r="E75" s="37">
        <v>3608</v>
      </c>
      <c r="F75" s="37">
        <v>2</v>
      </c>
      <c r="G75" s="15">
        <f t="shared" si="13"/>
        <v>3610</v>
      </c>
      <c r="H75" s="37">
        <v>84</v>
      </c>
      <c r="I75" s="37">
        <v>85</v>
      </c>
      <c r="J75" s="16">
        <f t="shared" si="14"/>
        <v>1</v>
      </c>
      <c r="K75" s="32">
        <f t="shared" si="11"/>
        <v>0.2770083102493075</v>
      </c>
      <c r="L75" s="40"/>
      <c r="M75" s="16">
        <f t="shared" si="15"/>
        <v>1</v>
      </c>
      <c r="N75" s="32">
        <f t="shared" si="12"/>
        <v>0.2770083102493075</v>
      </c>
    </row>
    <row r="76" spans="1:14" ht="27.75" customHeight="1">
      <c r="A76" s="7" t="e">
        <f>#REF!</f>
        <v>#REF!</v>
      </c>
      <c r="B76" s="7">
        <v>68</v>
      </c>
      <c r="C76" s="7" t="e">
        <f>#REF!</f>
        <v>#REF!</v>
      </c>
      <c r="D76" s="17" t="s">
        <v>75</v>
      </c>
      <c r="E76" s="37">
        <v>3300</v>
      </c>
      <c r="F76" s="37">
        <v>3</v>
      </c>
      <c r="G76" s="15">
        <f t="shared" si="13"/>
        <v>3303</v>
      </c>
      <c r="H76" s="37">
        <v>24</v>
      </c>
      <c r="I76" s="37">
        <v>27</v>
      </c>
      <c r="J76" s="16">
        <f t="shared" si="14"/>
        <v>3</v>
      </c>
      <c r="K76" s="32">
        <f t="shared" si="11"/>
        <v>0.90826521344232514</v>
      </c>
      <c r="L76" s="40"/>
      <c r="M76" s="16">
        <f t="shared" si="15"/>
        <v>3</v>
      </c>
      <c r="N76" s="32">
        <f t="shared" si="12"/>
        <v>0.90826521344232514</v>
      </c>
    </row>
    <row r="77" spans="1:14" ht="27.75" customHeight="1">
      <c r="A77" s="7" t="e">
        <f>#REF!</f>
        <v>#REF!</v>
      </c>
      <c r="B77" s="7">
        <v>69</v>
      </c>
      <c r="C77" s="7" t="e">
        <f>#REF!</f>
        <v>#REF!</v>
      </c>
      <c r="D77" s="17" t="s">
        <v>76</v>
      </c>
      <c r="E77" s="37">
        <v>8715</v>
      </c>
      <c r="F77" s="37">
        <v>52</v>
      </c>
      <c r="G77" s="15">
        <f t="shared" si="13"/>
        <v>8767</v>
      </c>
      <c r="H77" s="37">
        <v>174</v>
      </c>
      <c r="I77" s="37">
        <v>176</v>
      </c>
      <c r="J77" s="16">
        <f t="shared" si="14"/>
        <v>2</v>
      </c>
      <c r="K77" s="32">
        <f t="shared" si="11"/>
        <v>0.22812820805292575</v>
      </c>
      <c r="L77" s="40"/>
      <c r="M77" s="16">
        <f t="shared" si="15"/>
        <v>2</v>
      </c>
      <c r="N77" s="32">
        <f t="shared" si="12"/>
        <v>0.22812820805292575</v>
      </c>
    </row>
    <row r="78" spans="1:14" ht="27.75" customHeight="1">
      <c r="A78" s="7" t="e">
        <f>#REF!</f>
        <v>#REF!</v>
      </c>
      <c r="B78" s="7">
        <v>70</v>
      </c>
      <c r="C78" s="7" t="e">
        <f>#REF!</f>
        <v>#REF!</v>
      </c>
      <c r="D78" s="17" t="s">
        <v>77</v>
      </c>
      <c r="E78" s="37">
        <v>7994</v>
      </c>
      <c r="F78" s="37">
        <v>96</v>
      </c>
      <c r="G78" s="15">
        <f t="shared" si="13"/>
        <v>8090</v>
      </c>
      <c r="H78" s="37">
        <v>358</v>
      </c>
      <c r="I78" s="37">
        <v>372</v>
      </c>
      <c r="J78" s="16">
        <f t="shared" si="14"/>
        <v>14</v>
      </c>
      <c r="K78" s="32">
        <f t="shared" si="11"/>
        <v>1.73053152039555</v>
      </c>
      <c r="L78" s="40"/>
      <c r="M78" s="16">
        <f t="shared" si="15"/>
        <v>14</v>
      </c>
      <c r="N78" s="32">
        <f t="shared" si="12"/>
        <v>1.73053152039555</v>
      </c>
    </row>
    <row r="79" spans="1:14" ht="27.75" customHeight="1">
      <c r="A79" s="7" t="e">
        <f>#REF!</f>
        <v>#REF!</v>
      </c>
      <c r="B79" s="7">
        <v>71</v>
      </c>
      <c r="C79" s="7" t="e">
        <f>#REF!</f>
        <v>#REF!</v>
      </c>
      <c r="D79" s="17" t="s">
        <v>78</v>
      </c>
      <c r="E79" s="37">
        <v>1737</v>
      </c>
      <c r="F79" s="37">
        <v>5</v>
      </c>
      <c r="G79" s="15">
        <f t="shared" si="13"/>
        <v>1742</v>
      </c>
      <c r="H79" s="37">
        <v>25</v>
      </c>
      <c r="I79" s="37">
        <v>31</v>
      </c>
      <c r="J79" s="16">
        <f t="shared" si="14"/>
        <v>6</v>
      </c>
      <c r="K79" s="32">
        <f t="shared" si="11"/>
        <v>3.4443168771526982</v>
      </c>
      <c r="L79" s="40"/>
      <c r="M79" s="16">
        <f t="shared" si="15"/>
        <v>6</v>
      </c>
      <c r="N79" s="32">
        <f t="shared" si="12"/>
        <v>3.4443168771526982</v>
      </c>
    </row>
    <row r="80" spans="1:14" ht="27.75" customHeight="1">
      <c r="A80" s="7" t="e">
        <f>#REF!</f>
        <v>#REF!</v>
      </c>
      <c r="B80" s="7">
        <v>72</v>
      </c>
      <c r="C80" s="7" t="e">
        <f>#REF!</f>
        <v>#REF!</v>
      </c>
      <c r="D80" s="17" t="s">
        <v>79</v>
      </c>
      <c r="E80" s="37">
        <v>1556</v>
      </c>
      <c r="F80" s="37">
        <v>11</v>
      </c>
      <c r="G80" s="15">
        <f t="shared" si="13"/>
        <v>1567</v>
      </c>
      <c r="H80" s="37">
        <v>19</v>
      </c>
      <c r="I80" s="37">
        <v>21</v>
      </c>
      <c r="J80" s="16">
        <f t="shared" si="14"/>
        <v>2</v>
      </c>
      <c r="K80" s="32">
        <f t="shared" si="11"/>
        <v>1.2763241863433312</v>
      </c>
      <c r="L80" s="40"/>
      <c r="M80" s="16">
        <f t="shared" si="15"/>
        <v>2</v>
      </c>
      <c r="N80" s="32">
        <f t="shared" si="12"/>
        <v>1.2763241863433312</v>
      </c>
    </row>
    <row r="81" spans="1:14" ht="27.75" customHeight="1">
      <c r="A81" s="7" t="e">
        <f>#REF!</f>
        <v>#REF!</v>
      </c>
      <c r="B81" s="7">
        <v>73</v>
      </c>
      <c r="C81" s="7" t="e">
        <f>#REF!</f>
        <v>#REF!</v>
      </c>
      <c r="D81" s="17" t="s">
        <v>80</v>
      </c>
      <c r="E81" s="37">
        <v>6296</v>
      </c>
      <c r="F81" s="37">
        <v>11</v>
      </c>
      <c r="G81" s="15">
        <f t="shared" si="13"/>
        <v>6307</v>
      </c>
      <c r="H81" s="37">
        <v>66</v>
      </c>
      <c r="I81" s="37">
        <v>68</v>
      </c>
      <c r="J81" s="16">
        <f t="shared" si="14"/>
        <v>2</v>
      </c>
      <c r="K81" s="32">
        <f t="shared" si="11"/>
        <v>0.31710797526557793</v>
      </c>
      <c r="L81" s="40"/>
      <c r="M81" s="16">
        <f t="shared" si="15"/>
        <v>2</v>
      </c>
      <c r="N81" s="32">
        <f t="shared" si="12"/>
        <v>0.31710797526557793</v>
      </c>
    </row>
    <row r="82" spans="1:14" ht="27.75" customHeight="1">
      <c r="A82" s="7" t="e">
        <f>#REF!</f>
        <v>#REF!</v>
      </c>
      <c r="B82" s="7">
        <v>74</v>
      </c>
      <c r="C82" s="7" t="e">
        <f>#REF!</f>
        <v>#REF!</v>
      </c>
      <c r="D82" s="17" t="s">
        <v>81</v>
      </c>
      <c r="E82" s="37">
        <v>12102</v>
      </c>
      <c r="F82" s="37">
        <v>26</v>
      </c>
      <c r="G82" s="15">
        <f t="shared" si="13"/>
        <v>12128</v>
      </c>
      <c r="H82" s="37">
        <v>84</v>
      </c>
      <c r="I82" s="37">
        <v>85</v>
      </c>
      <c r="J82" s="16">
        <f t="shared" si="14"/>
        <v>1</v>
      </c>
      <c r="K82" s="32">
        <f t="shared" si="11"/>
        <v>8.2453825857519786E-2</v>
      </c>
      <c r="L82" s="40"/>
      <c r="M82" s="16">
        <f t="shared" si="15"/>
        <v>1</v>
      </c>
      <c r="N82" s="32">
        <f t="shared" si="12"/>
        <v>8.2453825857519786E-2</v>
      </c>
    </row>
    <row r="83" spans="1:14" ht="27.75" customHeight="1">
      <c r="A83" s="7" t="e">
        <f>#REF!</f>
        <v>#REF!</v>
      </c>
      <c r="B83" s="7">
        <v>75</v>
      </c>
      <c r="C83" s="7" t="e">
        <f>#REF!</f>
        <v>#REF!</v>
      </c>
      <c r="D83" s="17" t="s">
        <v>82</v>
      </c>
      <c r="E83" s="37">
        <v>3157</v>
      </c>
      <c r="F83" s="37">
        <v>31</v>
      </c>
      <c r="G83" s="15">
        <f t="shared" si="13"/>
        <v>3188</v>
      </c>
      <c r="H83" s="37">
        <v>61</v>
      </c>
      <c r="I83" s="37">
        <v>61</v>
      </c>
      <c r="J83" s="16">
        <f t="shared" si="14"/>
        <v>0</v>
      </c>
      <c r="K83" s="32">
        <f t="shared" si="11"/>
        <v>0</v>
      </c>
      <c r="L83" s="40"/>
      <c r="M83" s="16">
        <f t="shared" si="15"/>
        <v>0</v>
      </c>
      <c r="N83" s="32">
        <f t="shared" si="12"/>
        <v>0</v>
      </c>
    </row>
    <row r="84" spans="1:14" ht="27.75" customHeight="1">
      <c r="A84" s="7" t="e">
        <f>#REF!</f>
        <v>#REF!</v>
      </c>
      <c r="B84" s="7">
        <v>76</v>
      </c>
      <c r="C84" s="7" t="e">
        <f>#REF!</f>
        <v>#REF!</v>
      </c>
      <c r="D84" s="17" t="s">
        <v>83</v>
      </c>
      <c r="E84" s="37">
        <v>3953</v>
      </c>
      <c r="F84" s="37">
        <v>22</v>
      </c>
      <c r="G84" s="15">
        <f t="shared" si="13"/>
        <v>3975</v>
      </c>
      <c r="H84" s="37">
        <v>97</v>
      </c>
      <c r="I84" s="37">
        <v>101</v>
      </c>
      <c r="J84" s="16">
        <f t="shared" si="14"/>
        <v>4</v>
      </c>
      <c r="K84" s="32">
        <f t="shared" si="11"/>
        <v>1.0062893081761006</v>
      </c>
      <c r="L84" s="40"/>
      <c r="M84" s="16">
        <f t="shared" si="15"/>
        <v>4</v>
      </c>
      <c r="N84" s="34">
        <f t="shared" si="12"/>
        <v>1.0062893081761006</v>
      </c>
    </row>
    <row r="85" spans="1:14" ht="27.75" customHeight="1">
      <c r="A85" s="7" t="e">
        <f>#REF!</f>
        <v>#REF!</v>
      </c>
      <c r="B85" s="7">
        <v>77</v>
      </c>
      <c r="C85" s="7" t="e">
        <f>#REF!</f>
        <v>#REF!</v>
      </c>
      <c r="D85" s="17" t="s">
        <v>84</v>
      </c>
      <c r="E85" s="37">
        <v>7620</v>
      </c>
      <c r="F85" s="37">
        <v>8</v>
      </c>
      <c r="G85" s="15">
        <f t="shared" si="13"/>
        <v>7628</v>
      </c>
      <c r="H85" s="37">
        <v>85</v>
      </c>
      <c r="I85" s="37">
        <v>87</v>
      </c>
      <c r="J85" s="16">
        <f t="shared" si="14"/>
        <v>2</v>
      </c>
      <c r="K85" s="32">
        <f t="shared" si="11"/>
        <v>0.26219192448872575</v>
      </c>
      <c r="L85" s="40"/>
      <c r="M85" s="16">
        <f t="shared" si="15"/>
        <v>2</v>
      </c>
      <c r="N85" s="32">
        <f t="shared" si="12"/>
        <v>0.26219192448872575</v>
      </c>
    </row>
    <row r="86" spans="1:14" ht="27.75" customHeight="1">
      <c r="A86" s="7" t="e">
        <f>#REF!</f>
        <v>#REF!</v>
      </c>
      <c r="B86" s="7">
        <v>78</v>
      </c>
      <c r="C86" s="7" t="e">
        <f>#REF!</f>
        <v>#REF!</v>
      </c>
      <c r="D86" s="17" t="s">
        <v>85</v>
      </c>
      <c r="E86" s="37">
        <v>4394</v>
      </c>
      <c r="F86" s="37">
        <v>10</v>
      </c>
      <c r="G86" s="15">
        <f t="shared" si="13"/>
        <v>4404</v>
      </c>
      <c r="H86" s="37">
        <v>33</v>
      </c>
      <c r="I86" s="37">
        <v>35</v>
      </c>
      <c r="J86" s="16">
        <f t="shared" si="14"/>
        <v>2</v>
      </c>
      <c r="K86" s="32">
        <f t="shared" si="11"/>
        <v>0.45413260672116257</v>
      </c>
      <c r="L86" s="40"/>
      <c r="M86" s="16">
        <f t="shared" si="15"/>
        <v>2</v>
      </c>
      <c r="N86" s="32">
        <f t="shared" si="12"/>
        <v>0.45413260672116257</v>
      </c>
    </row>
    <row r="87" spans="1:14" ht="27.75" customHeight="1">
      <c r="A87" s="7" t="e">
        <f>#REF!</f>
        <v>#REF!</v>
      </c>
      <c r="B87" s="7">
        <v>79</v>
      </c>
      <c r="C87" s="7" t="e">
        <f>#REF!</f>
        <v>#REF!</v>
      </c>
      <c r="D87" s="17" t="s">
        <v>86</v>
      </c>
      <c r="E87" s="37">
        <v>4958</v>
      </c>
      <c r="F87" s="37">
        <v>3</v>
      </c>
      <c r="G87" s="15">
        <f t="shared" si="13"/>
        <v>4961</v>
      </c>
      <c r="H87" s="37">
        <v>98</v>
      </c>
      <c r="I87" s="37">
        <v>98</v>
      </c>
      <c r="J87" s="16">
        <f t="shared" si="14"/>
        <v>0</v>
      </c>
      <c r="K87" s="32">
        <f t="shared" si="11"/>
        <v>0</v>
      </c>
      <c r="L87" s="40"/>
      <c r="M87" s="16">
        <f t="shared" si="15"/>
        <v>0</v>
      </c>
      <c r="N87" s="32">
        <f t="shared" si="12"/>
        <v>0</v>
      </c>
    </row>
    <row r="88" spans="1:14" ht="27.75" customHeight="1">
      <c r="A88" s="7" t="e">
        <f>#REF!</f>
        <v>#REF!</v>
      </c>
      <c r="B88" s="7">
        <v>80</v>
      </c>
      <c r="C88" s="7" t="e">
        <f>#REF!</f>
        <v>#REF!</v>
      </c>
      <c r="D88" s="17" t="s">
        <v>87</v>
      </c>
      <c r="E88" s="37">
        <v>4341</v>
      </c>
      <c r="F88" s="37">
        <v>15</v>
      </c>
      <c r="G88" s="15">
        <f t="shared" si="13"/>
        <v>4356</v>
      </c>
      <c r="H88" s="37">
        <v>34</v>
      </c>
      <c r="I88" s="37">
        <v>34</v>
      </c>
      <c r="J88" s="16">
        <f t="shared" si="14"/>
        <v>0</v>
      </c>
      <c r="K88" s="32">
        <f t="shared" si="11"/>
        <v>0</v>
      </c>
      <c r="L88" s="40"/>
      <c r="M88" s="16">
        <f t="shared" si="15"/>
        <v>0</v>
      </c>
      <c r="N88" s="32">
        <f t="shared" si="12"/>
        <v>0</v>
      </c>
    </row>
    <row r="89" spans="1:14" ht="27.75" customHeight="1">
      <c r="A89" s="7" t="e">
        <f>#REF!</f>
        <v>#REF!</v>
      </c>
      <c r="B89" s="7">
        <v>81</v>
      </c>
      <c r="C89" s="7" t="e">
        <f>#REF!</f>
        <v>#REF!</v>
      </c>
      <c r="D89" s="17" t="s">
        <v>88</v>
      </c>
      <c r="E89" s="37">
        <v>5351</v>
      </c>
      <c r="F89" s="37">
        <v>34</v>
      </c>
      <c r="G89" s="15">
        <f t="shared" si="13"/>
        <v>5385</v>
      </c>
      <c r="H89" s="37">
        <v>71</v>
      </c>
      <c r="I89" s="37">
        <v>74</v>
      </c>
      <c r="J89" s="16">
        <f t="shared" si="14"/>
        <v>3</v>
      </c>
      <c r="K89" s="32">
        <f t="shared" si="11"/>
        <v>0.55710306406685239</v>
      </c>
      <c r="L89" s="40"/>
      <c r="M89" s="16">
        <f t="shared" si="15"/>
        <v>3</v>
      </c>
      <c r="N89" s="32">
        <f t="shared" si="12"/>
        <v>0.55710306406685239</v>
      </c>
    </row>
    <row r="90" spans="1:14" ht="27.75" customHeight="1">
      <c r="A90" s="7" t="e">
        <f>#REF!</f>
        <v>#REF!</v>
      </c>
      <c r="B90" s="7">
        <v>82</v>
      </c>
      <c r="C90" s="7" t="e">
        <f>#REF!</f>
        <v>#REF!</v>
      </c>
      <c r="D90" s="17" t="s">
        <v>89</v>
      </c>
      <c r="E90" s="37">
        <v>4218</v>
      </c>
      <c r="F90" s="37">
        <v>7</v>
      </c>
      <c r="G90" s="15">
        <f t="shared" si="13"/>
        <v>4225</v>
      </c>
      <c r="H90" s="37">
        <v>38</v>
      </c>
      <c r="I90" s="37">
        <v>40</v>
      </c>
      <c r="J90" s="16">
        <f t="shared" si="14"/>
        <v>2</v>
      </c>
      <c r="K90" s="32">
        <f t="shared" si="11"/>
        <v>0.47337278106508873</v>
      </c>
      <c r="L90" s="40"/>
      <c r="M90" s="16">
        <f t="shared" si="15"/>
        <v>2</v>
      </c>
      <c r="N90" s="32">
        <f t="shared" si="12"/>
        <v>0.47337278106508873</v>
      </c>
    </row>
    <row r="91" spans="1:14" ht="27.75" customHeight="1">
      <c r="A91" s="7" t="e">
        <f>#REF!</f>
        <v>#REF!</v>
      </c>
      <c r="B91" s="7">
        <v>83</v>
      </c>
      <c r="C91" s="7" t="e">
        <f>#REF!</f>
        <v>#REF!</v>
      </c>
      <c r="D91" s="17" t="s">
        <v>90</v>
      </c>
      <c r="E91" s="37">
        <v>3003</v>
      </c>
      <c r="F91" s="37">
        <v>29</v>
      </c>
      <c r="G91" s="15">
        <f t="shared" si="13"/>
        <v>3032</v>
      </c>
      <c r="H91" s="37">
        <v>38</v>
      </c>
      <c r="I91" s="37">
        <v>40</v>
      </c>
      <c r="J91" s="16">
        <f t="shared" si="14"/>
        <v>2</v>
      </c>
      <c r="K91" s="32">
        <f t="shared" si="11"/>
        <v>0.65963060686015829</v>
      </c>
      <c r="L91" s="40"/>
      <c r="M91" s="16">
        <f t="shared" si="15"/>
        <v>2</v>
      </c>
      <c r="N91" s="32">
        <f t="shared" si="12"/>
        <v>0.65963060686015829</v>
      </c>
    </row>
    <row r="92" spans="1:14" ht="27.75" customHeight="1">
      <c r="A92" s="7" t="e">
        <f>#REF!</f>
        <v>#REF!</v>
      </c>
      <c r="B92" s="7">
        <v>84</v>
      </c>
      <c r="C92" s="7" t="e">
        <f>#REF!</f>
        <v>#REF!</v>
      </c>
      <c r="D92" s="17" t="s">
        <v>91</v>
      </c>
      <c r="E92" s="37">
        <v>5396</v>
      </c>
      <c r="F92" s="37">
        <v>15</v>
      </c>
      <c r="G92" s="15">
        <f t="shared" si="13"/>
        <v>5411</v>
      </c>
      <c r="H92" s="37">
        <v>79</v>
      </c>
      <c r="I92" s="37">
        <v>82</v>
      </c>
      <c r="J92" s="16">
        <f t="shared" si="14"/>
        <v>3</v>
      </c>
      <c r="K92" s="32">
        <f t="shared" si="11"/>
        <v>0.55442616891517282</v>
      </c>
      <c r="L92" s="40"/>
      <c r="M92" s="16">
        <f t="shared" si="15"/>
        <v>3</v>
      </c>
      <c r="N92" s="32">
        <f t="shared" si="12"/>
        <v>0.55442616891517282</v>
      </c>
    </row>
    <row r="93" spans="1:14" ht="27.75" customHeight="1">
      <c r="A93" s="7" t="e">
        <f>#REF!</f>
        <v>#REF!</v>
      </c>
      <c r="B93" s="7">
        <v>85</v>
      </c>
      <c r="C93" s="7" t="e">
        <f>#REF!</f>
        <v>#REF!</v>
      </c>
      <c r="D93" s="17" t="s">
        <v>92</v>
      </c>
      <c r="E93" s="37">
        <v>8190</v>
      </c>
      <c r="F93" s="37">
        <v>9</v>
      </c>
      <c r="G93" s="15">
        <f t="shared" si="13"/>
        <v>8199</v>
      </c>
      <c r="H93" s="37">
        <v>77</v>
      </c>
      <c r="I93" s="37">
        <v>81</v>
      </c>
      <c r="J93" s="16">
        <f t="shared" si="14"/>
        <v>4</v>
      </c>
      <c r="K93" s="32">
        <f t="shared" si="11"/>
        <v>0.48786437370411023</v>
      </c>
      <c r="L93" s="40"/>
      <c r="M93" s="16">
        <f t="shared" si="15"/>
        <v>4</v>
      </c>
      <c r="N93" s="32">
        <f t="shared" si="12"/>
        <v>0.48786437370411023</v>
      </c>
    </row>
    <row r="94" spans="1:14" ht="27.75" customHeight="1">
      <c r="A94" s="7" t="e">
        <f>#REF!</f>
        <v>#REF!</v>
      </c>
      <c r="B94" s="7">
        <v>86</v>
      </c>
      <c r="C94" s="7" t="e">
        <f>#REF!</f>
        <v>#REF!</v>
      </c>
      <c r="D94" s="17" t="s">
        <v>93</v>
      </c>
      <c r="E94" s="37">
        <v>8234</v>
      </c>
      <c r="F94" s="37">
        <v>47</v>
      </c>
      <c r="G94" s="15">
        <f t="shared" si="13"/>
        <v>8281</v>
      </c>
      <c r="H94" s="37">
        <v>95</v>
      </c>
      <c r="I94" s="37">
        <v>102</v>
      </c>
      <c r="J94" s="16">
        <f t="shared" si="14"/>
        <v>7</v>
      </c>
      <c r="K94" s="32">
        <f t="shared" si="11"/>
        <v>0.84530853761622993</v>
      </c>
      <c r="L94" s="40"/>
      <c r="M94" s="16">
        <f t="shared" si="15"/>
        <v>7</v>
      </c>
      <c r="N94" s="32">
        <f t="shared" si="12"/>
        <v>0.84530853761622993</v>
      </c>
    </row>
    <row r="95" spans="1:14" ht="27.75" customHeight="1">
      <c r="A95" s="7" t="e">
        <f>#REF!</f>
        <v>#REF!</v>
      </c>
      <c r="B95" s="7">
        <v>87</v>
      </c>
      <c r="C95" s="7" t="e">
        <f>#REF!</f>
        <v>#REF!</v>
      </c>
      <c r="D95" s="17" t="s">
        <v>94</v>
      </c>
      <c r="E95" s="37">
        <v>4953</v>
      </c>
      <c r="F95" s="37">
        <v>4</v>
      </c>
      <c r="G95" s="15">
        <f t="shared" si="13"/>
        <v>4957</v>
      </c>
      <c r="H95" s="37">
        <v>81</v>
      </c>
      <c r="I95" s="37">
        <v>83</v>
      </c>
      <c r="J95" s="16">
        <f t="shared" si="14"/>
        <v>2</v>
      </c>
      <c r="K95" s="32">
        <f t="shared" si="11"/>
        <v>0.40346984062941293</v>
      </c>
      <c r="L95" s="40"/>
      <c r="M95" s="16">
        <f t="shared" si="15"/>
        <v>2</v>
      </c>
      <c r="N95" s="32">
        <f t="shared" si="12"/>
        <v>0.40346984062941293</v>
      </c>
    </row>
    <row r="96" spans="1:14" ht="27.75" customHeight="1">
      <c r="A96" s="7" t="e">
        <f>#REF!</f>
        <v>#REF!</v>
      </c>
      <c r="B96" s="7">
        <v>88</v>
      </c>
      <c r="C96" s="7" t="e">
        <f>#REF!</f>
        <v>#REF!</v>
      </c>
      <c r="D96" s="17" t="s">
        <v>95</v>
      </c>
      <c r="E96" s="37">
        <v>5354</v>
      </c>
      <c r="F96" s="37">
        <v>4</v>
      </c>
      <c r="G96" s="15">
        <f t="shared" si="13"/>
        <v>5358</v>
      </c>
      <c r="H96" s="37">
        <v>48</v>
      </c>
      <c r="I96" s="37">
        <v>50</v>
      </c>
      <c r="J96" s="16">
        <f t="shared" si="14"/>
        <v>2</v>
      </c>
      <c r="K96" s="32">
        <f t="shared" si="11"/>
        <v>0.37327360955580441</v>
      </c>
      <c r="L96" s="40"/>
      <c r="M96" s="16">
        <f t="shared" si="15"/>
        <v>2</v>
      </c>
      <c r="N96" s="32">
        <f t="shared" si="12"/>
        <v>0.37327360955580441</v>
      </c>
    </row>
    <row r="97" spans="1:14" ht="27.75" customHeight="1">
      <c r="A97" s="7" t="e">
        <f>#REF!</f>
        <v>#REF!</v>
      </c>
      <c r="B97" s="7">
        <v>89</v>
      </c>
      <c r="C97" s="7" t="e">
        <f>#REF!</f>
        <v>#REF!</v>
      </c>
      <c r="D97" s="17" t="s">
        <v>96</v>
      </c>
      <c r="E97" s="37">
        <v>14334</v>
      </c>
      <c r="F97" s="37">
        <v>65</v>
      </c>
      <c r="G97" s="15">
        <f t="shared" si="13"/>
        <v>14399</v>
      </c>
      <c r="H97" s="37">
        <v>545</v>
      </c>
      <c r="I97" s="37">
        <v>556</v>
      </c>
      <c r="J97" s="16">
        <f t="shared" si="14"/>
        <v>11</v>
      </c>
      <c r="K97" s="32">
        <f t="shared" si="11"/>
        <v>0.76394194041252861</v>
      </c>
      <c r="L97" s="40"/>
      <c r="M97" s="16">
        <f t="shared" si="15"/>
        <v>11</v>
      </c>
      <c r="N97" s="32">
        <f t="shared" si="12"/>
        <v>0.76394194041252861</v>
      </c>
    </row>
    <row r="98" spans="1:14" ht="27.75" customHeight="1">
      <c r="A98" s="7" t="e">
        <f>#REF!</f>
        <v>#REF!</v>
      </c>
      <c r="B98" s="7">
        <v>90</v>
      </c>
      <c r="C98" s="7" t="e">
        <f>#REF!</f>
        <v>#REF!</v>
      </c>
      <c r="D98" s="17" t="s">
        <v>97</v>
      </c>
      <c r="E98" s="37">
        <v>3903</v>
      </c>
      <c r="F98" s="37">
        <v>3</v>
      </c>
      <c r="G98" s="15">
        <f t="shared" si="13"/>
        <v>3906</v>
      </c>
      <c r="H98" s="37">
        <v>60</v>
      </c>
      <c r="I98" s="37">
        <v>60</v>
      </c>
      <c r="J98" s="16">
        <f t="shared" si="14"/>
        <v>0</v>
      </c>
      <c r="K98" s="32">
        <f t="shared" si="11"/>
        <v>0</v>
      </c>
      <c r="L98" s="40"/>
      <c r="M98" s="16">
        <f t="shared" si="15"/>
        <v>0</v>
      </c>
      <c r="N98" s="32">
        <f t="shared" si="12"/>
        <v>0</v>
      </c>
    </row>
    <row r="99" spans="1:14" ht="27.75" customHeight="1">
      <c r="A99" s="7" t="e">
        <f>#REF!</f>
        <v>#REF!</v>
      </c>
      <c r="B99" s="7">
        <v>91</v>
      </c>
      <c r="C99" s="7" t="e">
        <f>#REF!</f>
        <v>#REF!</v>
      </c>
      <c r="D99" s="17" t="s">
        <v>98</v>
      </c>
      <c r="E99" s="37">
        <v>2250</v>
      </c>
      <c r="F99" s="37">
        <v>16</v>
      </c>
      <c r="G99" s="15">
        <f t="shared" si="13"/>
        <v>2266</v>
      </c>
      <c r="H99" s="37">
        <v>49</v>
      </c>
      <c r="I99" s="37">
        <v>53</v>
      </c>
      <c r="J99" s="16">
        <f t="shared" si="14"/>
        <v>4</v>
      </c>
      <c r="K99" s="32">
        <f t="shared" si="11"/>
        <v>1.7652250661959399</v>
      </c>
      <c r="L99" s="40"/>
      <c r="M99" s="16">
        <f t="shared" si="15"/>
        <v>4</v>
      </c>
      <c r="N99" s="32">
        <f t="shared" si="12"/>
        <v>1.7652250661959399</v>
      </c>
    </row>
    <row r="100" spans="1:14" ht="27.75" customHeight="1">
      <c r="A100" s="7" t="e">
        <f>#REF!</f>
        <v>#REF!</v>
      </c>
      <c r="B100" s="7">
        <v>92</v>
      </c>
      <c r="C100" s="7" t="e">
        <f>#REF!</f>
        <v>#REF!</v>
      </c>
      <c r="D100" s="17" t="s">
        <v>99</v>
      </c>
      <c r="E100" s="37">
        <v>4294</v>
      </c>
      <c r="F100" s="37">
        <v>16</v>
      </c>
      <c r="G100" s="15">
        <f t="shared" si="13"/>
        <v>4310</v>
      </c>
      <c r="H100" s="37">
        <v>101</v>
      </c>
      <c r="I100" s="37">
        <v>101</v>
      </c>
      <c r="J100" s="16">
        <f t="shared" si="14"/>
        <v>0</v>
      </c>
      <c r="K100" s="32">
        <f t="shared" si="11"/>
        <v>0</v>
      </c>
      <c r="L100" s="40"/>
      <c r="M100" s="16">
        <f t="shared" si="15"/>
        <v>0</v>
      </c>
      <c r="N100" s="32">
        <f t="shared" si="12"/>
        <v>0</v>
      </c>
    </row>
    <row r="101" spans="1:14" ht="27.75" customHeight="1">
      <c r="A101" s="7" t="e">
        <f>#REF!</f>
        <v>#REF!</v>
      </c>
      <c r="B101" s="7">
        <v>93</v>
      </c>
      <c r="C101" s="7" t="e">
        <f>#REF!</f>
        <v>#REF!</v>
      </c>
      <c r="D101" s="17" t="s">
        <v>100</v>
      </c>
      <c r="E101" s="37">
        <v>11838</v>
      </c>
      <c r="F101" s="37">
        <v>173</v>
      </c>
      <c r="G101" s="15">
        <f t="shared" si="13"/>
        <v>12011</v>
      </c>
      <c r="H101" s="37">
        <v>815</v>
      </c>
      <c r="I101" s="37">
        <v>853</v>
      </c>
      <c r="J101" s="16">
        <f t="shared" si="14"/>
        <v>38</v>
      </c>
      <c r="K101" s="32">
        <f t="shared" si="11"/>
        <v>3.1637665473316128</v>
      </c>
      <c r="L101" s="40"/>
      <c r="M101" s="16">
        <f t="shared" si="15"/>
        <v>38</v>
      </c>
      <c r="N101" s="32">
        <f t="shared" si="12"/>
        <v>3.1637665473316128</v>
      </c>
    </row>
    <row r="102" spans="1:14" ht="27.75" customHeight="1">
      <c r="A102" s="7" t="e">
        <f>#REF!</f>
        <v>#REF!</v>
      </c>
      <c r="B102" s="7">
        <v>94</v>
      </c>
      <c r="C102" s="7" t="e">
        <f>#REF!</f>
        <v>#REF!</v>
      </c>
      <c r="D102" s="17" t="s">
        <v>101</v>
      </c>
      <c r="E102" s="37">
        <v>6120</v>
      </c>
      <c r="F102" s="37">
        <v>22</v>
      </c>
      <c r="G102" s="15">
        <f t="shared" si="13"/>
        <v>6142</v>
      </c>
      <c r="H102" s="37">
        <v>102</v>
      </c>
      <c r="I102" s="37">
        <v>106</v>
      </c>
      <c r="J102" s="16">
        <f t="shared" si="14"/>
        <v>4</v>
      </c>
      <c r="K102" s="32">
        <f t="shared" si="11"/>
        <v>0.65125366330185608</v>
      </c>
      <c r="L102" s="40"/>
      <c r="M102" s="16">
        <f t="shared" si="15"/>
        <v>4</v>
      </c>
      <c r="N102" s="32">
        <f t="shared" si="12"/>
        <v>0.65125366330185608</v>
      </c>
    </row>
    <row r="103" spans="1:14" ht="27.75" customHeight="1">
      <c r="A103" s="7" t="e">
        <f>#REF!</f>
        <v>#REF!</v>
      </c>
      <c r="B103" s="7">
        <v>95</v>
      </c>
      <c r="C103" s="7" t="e">
        <f>#REF!</f>
        <v>#REF!</v>
      </c>
      <c r="D103" s="17" t="s">
        <v>102</v>
      </c>
      <c r="E103" s="37">
        <v>4438</v>
      </c>
      <c r="F103" s="37">
        <v>5</v>
      </c>
      <c r="G103" s="15">
        <f t="shared" si="13"/>
        <v>4443</v>
      </c>
      <c r="H103" s="37">
        <v>65</v>
      </c>
      <c r="I103" s="37">
        <v>65</v>
      </c>
      <c r="J103" s="16">
        <f t="shared" si="14"/>
        <v>0</v>
      </c>
      <c r="K103" s="32">
        <f t="shared" si="11"/>
        <v>0</v>
      </c>
      <c r="L103" s="40"/>
      <c r="M103" s="16">
        <f t="shared" si="15"/>
        <v>0</v>
      </c>
      <c r="N103" s="32">
        <f t="shared" si="12"/>
        <v>0</v>
      </c>
    </row>
    <row r="104" spans="1:14" ht="27.75" customHeight="1">
      <c r="A104" s="7" t="e">
        <f>#REF!</f>
        <v>#REF!</v>
      </c>
      <c r="B104" s="7">
        <v>96</v>
      </c>
      <c r="C104" s="7" t="e">
        <f>#REF!</f>
        <v>#REF!</v>
      </c>
      <c r="D104" s="17" t="s">
        <v>103</v>
      </c>
      <c r="E104" s="37">
        <v>4607</v>
      </c>
      <c r="F104" s="37">
        <v>82</v>
      </c>
      <c r="G104" s="15">
        <f t="shared" si="13"/>
        <v>4689</v>
      </c>
      <c r="H104" s="37">
        <v>60</v>
      </c>
      <c r="I104" s="37">
        <v>64</v>
      </c>
      <c r="J104" s="16">
        <f t="shared" si="14"/>
        <v>4</v>
      </c>
      <c r="K104" s="32">
        <f t="shared" ref="K104:K107" si="16">J104*1000/G104</f>
        <v>0.85306035402004687</v>
      </c>
      <c r="L104" s="40"/>
      <c r="M104" s="16">
        <f t="shared" si="15"/>
        <v>4</v>
      </c>
      <c r="N104" s="32">
        <f t="shared" ref="N104:N107" si="17">M104*1000/G104</f>
        <v>0.85306035402004687</v>
      </c>
    </row>
    <row r="105" spans="1:14" ht="27.75" customHeight="1">
      <c r="A105" s="7" t="e">
        <f>#REF!</f>
        <v>#REF!</v>
      </c>
      <c r="B105" s="7">
        <v>97</v>
      </c>
      <c r="C105" s="7" t="e">
        <f>#REF!</f>
        <v>#REF!</v>
      </c>
      <c r="D105" s="17" t="s">
        <v>104</v>
      </c>
      <c r="E105" s="37">
        <v>4170</v>
      </c>
      <c r="F105" s="37">
        <v>3</v>
      </c>
      <c r="G105" s="15">
        <f t="shared" ref="G105:G106" si="18">E105+F105</f>
        <v>4173</v>
      </c>
      <c r="H105" s="37">
        <v>74</v>
      </c>
      <c r="I105" s="37">
        <v>75</v>
      </c>
      <c r="J105" s="16">
        <f t="shared" ref="J105:J106" si="19">I105-H105</f>
        <v>1</v>
      </c>
      <c r="K105" s="32">
        <f t="shared" si="16"/>
        <v>0.23963575365444525</v>
      </c>
      <c r="L105" s="40"/>
      <c r="M105" s="16">
        <f t="shared" ref="M105:M106" si="20">J105-L105</f>
        <v>1</v>
      </c>
      <c r="N105" s="32">
        <f t="shared" si="17"/>
        <v>0.23963575365444525</v>
      </c>
    </row>
    <row r="106" spans="1:14" ht="27.75" customHeight="1">
      <c r="A106" s="7" t="e">
        <f>#REF!</f>
        <v>#REF!</v>
      </c>
      <c r="B106" s="7">
        <v>98</v>
      </c>
      <c r="C106" s="7" t="e">
        <f>#REF!</f>
        <v>#REF!</v>
      </c>
      <c r="D106" s="17" t="s">
        <v>105</v>
      </c>
      <c r="E106" s="37">
        <v>8552</v>
      </c>
      <c r="F106" s="37">
        <v>13</v>
      </c>
      <c r="G106" s="15">
        <f t="shared" si="18"/>
        <v>8565</v>
      </c>
      <c r="H106" s="37">
        <v>94</v>
      </c>
      <c r="I106" s="37">
        <v>99</v>
      </c>
      <c r="J106" s="16">
        <f t="shared" si="19"/>
        <v>5</v>
      </c>
      <c r="K106" s="32">
        <f t="shared" si="16"/>
        <v>0.58377116170461174</v>
      </c>
      <c r="L106" s="40"/>
      <c r="M106" s="16">
        <f t="shared" si="20"/>
        <v>5</v>
      </c>
      <c r="N106" s="32">
        <f t="shared" si="17"/>
        <v>0.58377116170461174</v>
      </c>
    </row>
    <row r="107" spans="1:14" ht="27.75" customHeight="1">
      <c r="A107" s="7"/>
      <c r="B107" s="18"/>
      <c r="C107" s="7" t="e">
        <f>#REF!</f>
        <v>#REF!</v>
      </c>
      <c r="D107" s="11" t="s">
        <v>7</v>
      </c>
      <c r="E107" s="12">
        <f>SUM(E9:E106)</f>
        <v>995625</v>
      </c>
      <c r="F107" s="12">
        <f>SUM(F9:F106)</f>
        <v>13103</v>
      </c>
      <c r="G107" s="12">
        <f>SUM(G9:G106)</f>
        <v>1008728</v>
      </c>
      <c r="H107" s="12">
        <f>SUM(H9:H106)</f>
        <v>31778</v>
      </c>
      <c r="I107" s="12">
        <f>SUM(I9:I106)</f>
        <v>32924</v>
      </c>
      <c r="J107" s="12">
        <f t="shared" ref="J107" si="21">SUM(J9:J106)</f>
        <v>1146</v>
      </c>
      <c r="K107" s="32">
        <f t="shared" si="16"/>
        <v>1.1360842566083225</v>
      </c>
      <c r="L107" s="44">
        <f>SUM(L9:L106)+L108</f>
        <v>296</v>
      </c>
      <c r="M107" s="12">
        <f>J107-L107</f>
        <v>850</v>
      </c>
      <c r="N107" s="32">
        <f t="shared" si="17"/>
        <v>0.84264539102711533</v>
      </c>
    </row>
    <row r="108" spans="1:14" ht="39.75" customHeight="1">
      <c r="A108" s="35"/>
      <c r="B108" s="35"/>
      <c r="C108" s="35"/>
      <c r="D108" s="35"/>
      <c r="E108" s="48" t="s">
        <v>114</v>
      </c>
      <c r="F108" s="48"/>
      <c r="G108" s="48"/>
      <c r="H108" s="48"/>
      <c r="I108" s="48"/>
      <c r="J108" s="48"/>
      <c r="K108" s="49"/>
      <c r="L108" s="45">
        <f>296-196</f>
        <v>100</v>
      </c>
      <c r="M108" s="35"/>
      <c r="N108" s="35"/>
    </row>
    <row r="109" spans="1:14" ht="43.5" customHeight="1">
      <c r="H109" s="38" t="s">
        <v>117</v>
      </c>
    </row>
    <row r="113" spans="12:12">
      <c r="L113" s="28"/>
    </row>
  </sheetData>
  <sheetProtection autoFilter="0"/>
  <autoFilter ref="D7:N109"/>
  <mergeCells count="3">
    <mergeCell ref="B3:N3"/>
    <mergeCell ref="B1:I2"/>
    <mergeCell ref="E108:K108"/>
  </mergeCells>
  <conditionalFormatting sqref="K9:K107 N9:N107">
    <cfRule type="cellIs" dxfId="3" priority="5" operator="greaterThanOrEqual">
      <formula>3.1</formula>
    </cfRule>
    <cfRule type="cellIs" dxfId="2" priority="6" operator="between">
      <formula>2.5</formula>
      <formula>3</formula>
    </cfRule>
    <cfRule type="cellIs" dxfId="1" priority="7" operator="between">
      <formula>1.5</formula>
      <formula>2.5</formula>
    </cfRule>
    <cfRule type="cellIs" dxfId="0" priority="8" operator="between">
      <formula>0</formula>
      <formula>1.5</formula>
    </cfRule>
  </conditionalFormatting>
  <pageMargins left="0.25" right="0.25" top="0.75" bottom="0.75" header="0.3" footer="0.3"/>
  <pageSetup paperSize="9" scale="47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5" sqref="E2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ANALIZA_14_UAT</vt:lpstr>
      <vt:lpstr>Sheet1</vt:lpstr>
      <vt:lpstr>ANALIZA_14_UAT!Print_Area</vt:lpstr>
      <vt:lpstr>ANALIZA_14_UAT!Print_Titles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Dranga</dc:creator>
  <cp:lastModifiedBy>User</cp:lastModifiedBy>
  <cp:lastPrinted>2021-02-26T09:46:14Z</cp:lastPrinted>
  <dcterms:created xsi:type="dcterms:W3CDTF">2020-10-01T06:09:20Z</dcterms:created>
  <dcterms:modified xsi:type="dcterms:W3CDTF">2021-02-27T06:09:09Z</dcterms:modified>
</cp:coreProperties>
</file>